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はじめに" sheetId="1" state="visible" r:id="rId1"/>
    <sheet xmlns:r="http://schemas.openxmlformats.org/officeDocument/2006/relationships" name="入力" sheetId="2" state="visible" r:id="rId2"/>
    <sheet xmlns:r="http://schemas.openxmlformats.org/officeDocument/2006/relationships" name="結果" sheetId="3" state="visible" r:id="rId3"/>
    <sheet xmlns:r="http://schemas.openxmlformats.org/officeDocument/2006/relationships" name="キャッシュフロー" sheetId="4" state="visible" r:id="rId4"/>
    <sheet xmlns:r="http://schemas.openxmlformats.org/officeDocument/2006/relationships" name="教育費のめやす" sheetId="5" state="visible" r:id="rId5"/>
  </sheets>
  <definedNames>
    <definedName name="起点年">入力!$B$6</definedName>
    <definedName name="本人_生年">入力!$B$7</definedName>
    <definedName name="配偶者_生年">入力!$B$8</definedName>
    <definedName name="子1_生年">入力!$B$9</definedName>
    <definedName name="子2_生年">入力!$B$10</definedName>
    <definedName name="子3_生年">入力!$B$11</definedName>
    <definedName name="計画終了年齢">入力!$B$12</definedName>
    <definedName name="本人_年収">入力!$B$15</definedName>
    <definedName name="本人_昇給率">入力!$B$16</definedName>
    <definedName name="本人_就労終了">入力!$B$17</definedName>
    <definedName name="本人_退職金">入力!$B$18</definedName>
    <definedName name="配偶_年収">入力!$B$19</definedName>
    <definedName name="配偶_昇給率">入力!$B$20</definedName>
    <definedName name="配偶_就労終了">入力!$B$21</definedName>
    <definedName name="配偶_退職金">入力!$B$22</definedName>
    <definedName name="その他収入">入力!$B$23</definedName>
    <definedName name="生活費">入力!$B$26</definedName>
    <definedName name="物価上昇率">入力!$B$27</definedName>
    <definedName name="住居費">入力!$B$28</definedName>
    <definedName name="住居費終了年">入力!$B$29</definedName>
    <definedName name="住居費_完済後">入力!$B$30</definedName>
    <definedName name="退職後生活費率">入力!$B$31</definedName>
    <definedName name="現在資産">入力!$B$36</definedName>
    <definedName name="利回り">入力!$B$37</definedName>
    <definedName name="年金開始年齢">入力!$B$40</definedName>
    <definedName name="年金額">入力!$B$41</definedName>
    <definedName name="子1_進路">入力!$B$45</definedName>
    <definedName name="子2_進路">入力!$B$46</definedName>
    <definedName name="子3_進路">入力!$B$47</definedName>
    <definedName name="支出1_年">入力!$B$52</definedName>
    <definedName name="支出1_額">入力!$D$52</definedName>
    <definedName name="支出2_年">入力!$B$53</definedName>
    <definedName name="支出2_額">入力!$D$53</definedName>
    <definedName name="支出3_年">入力!$B$54</definedName>
    <definedName name="支出3_額">入力!$D$54</definedName>
    <definedName name="支出4_年">入力!$B$55</definedName>
    <definedName name="支出4_額">入力!$D$55</definedName>
    <definedName name="教育費表">'教育費のめやす'!$B$5:$D$9</definedName>
    <definedName name="教育_開始">'教育費のめやす'!$F$5:$F$9</definedName>
    <definedName name="教育_終了">'教育費のめやす'!$G$5:$G$9</definedName>
    <definedName name="CF_年齢">キャッシュフロー!$C$2:$C$61</definedName>
    <definedName name="CF_資産">キャッシュフロー!$P$2:$P$61</definedName>
    <definedName name="CF_収入計">キャッシュフロー!$H$2:$H$61</definedName>
    <definedName name="CF_支出計">キャッシュフロー!$M$2:$M$61</definedName>
    <definedName name="CF_教育費">キャッシュフロー!$K$2:$K$61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b val="1"/>
      <color rgb="001E6B4F"/>
      <sz val="16"/>
    </font>
    <font>
      <b val="1"/>
      <color rgb="0023282A"/>
      <sz val="11"/>
    </font>
    <font>
      <color rgb="000563C1"/>
      <sz val="11"/>
      <u val="single"/>
    </font>
    <font>
      <color rgb="006E7773"/>
      <sz val="9"/>
    </font>
    <font>
      <b val="1"/>
      <color rgb="001E6B4F"/>
      <sz val="14"/>
    </font>
    <font>
      <color rgb="006E7773"/>
      <sz val="10"/>
    </font>
    <font>
      <b val="1"/>
      <color rgb="006E7773"/>
      <sz val="9"/>
    </font>
    <font>
      <b val="1"/>
      <sz val="10"/>
    </font>
    <font>
      <b val="1"/>
    </font>
    <font>
      <sz val="10"/>
    </font>
    <font>
      <color rgb="000563C1"/>
      <sz val="10"/>
      <u val="single"/>
    </font>
  </fonts>
  <fills count="5">
    <fill>
      <patternFill/>
    </fill>
    <fill>
      <patternFill patternType="gray125"/>
    </fill>
    <fill>
      <patternFill patternType="solid">
        <fgColor rgb="00E7F0EB"/>
      </patternFill>
    </fill>
    <fill>
      <patternFill patternType="solid">
        <fgColor rgb="00FFF7D6"/>
      </patternFill>
    </fill>
    <fill>
      <patternFill patternType="solid">
        <fgColor rgb="00F1F1EE"/>
      </patternFill>
    </fill>
  </fills>
  <borders count="2">
    <border>
      <left/>
      <right/>
      <top/>
      <bottom/>
      <diagonal/>
    </border>
    <border>
      <left style="thin">
        <color rgb="00D8D6CC"/>
      </left>
      <right style="thin">
        <color rgb="00D8D6CC"/>
      </right>
      <top style="thin">
        <color rgb="00D8D6CC"/>
      </top>
      <bottom style="thin">
        <color rgb="00D8D6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2" fillId="2" borderId="0" pivotButton="0" quotePrefix="0" xfId="0"/>
    <xf numFmtId="0" fontId="0" fillId="3" borderId="1" applyAlignment="1" pivotButton="0" quotePrefix="0" xfId="0">
      <alignment horizontal="right"/>
    </xf>
    <xf numFmtId="164" fontId="0" fillId="3" borderId="1" applyAlignment="1" pivotButton="0" quotePrefix="0" xfId="0">
      <alignment horizontal="right"/>
    </xf>
    <xf numFmtId="0" fontId="7" fillId="0" borderId="0" pivotButton="0" quotePrefix="0" xfId="0"/>
    <xf numFmtId="0" fontId="9" fillId="0" borderId="0" pivotButton="0" quotePrefix="0" xfId="0"/>
    <xf numFmtId="3" fontId="0" fillId="4" borderId="1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  <xf numFmtId="0" fontId="8" fillId="2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資産推移</a:t>
            </a:r>
          </a:p>
        </rich>
      </tx>
    </title>
    <plotArea>
      <lineChart>
        <grouping val="standard"/>
        <ser>
          <idx val="0"/>
          <order val="0"/>
          <tx>
            <strRef>
              <f>'キャッシュフロー'!P1</f>
            </strRef>
          </tx>
          <spPr>
            <a:ln xmlns:a="http://schemas.openxmlformats.org/drawingml/2006/main" w="28000">
              <a:solidFill>
                <a:srgbClr val="1E6B4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'キャッシュフロー'!$C$2:$C$61</f>
            </numRef>
          </cat>
          <val>
            <numRef>
              <f>'キャッシュフロー'!$P$2:$P$61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b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本人の年齢</a:t>
                </a:r>
              </a:p>
            </rich>
          </tx>
        </title>
        <majorTickMark val="none"/>
        <minorTickMark val="none"/>
        <crossAx val="100"/>
        <lblOffset val="100"/>
        <tickLblSkip val="5"/>
        <tickMarkSkip val="5"/>
      </catAx>
      <valAx>
        <axId val="100"/>
        <scaling>
          <orientation val="minMax"/>
        </scaling>
        <delete val="0"/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万円</a:t>
                </a:r>
              </a:p>
            </rich>
          </tx>
        </title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86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edori-max.com/" TargetMode="External" Id="rId1"/><Relationship Type="http://schemas.openxmlformats.org/officeDocument/2006/relationships/hyperlink" Target="https://tedori-max.com/tools/" TargetMode="External" Id="rId2"/><Relationship Type="http://schemas.openxmlformats.org/officeDocument/2006/relationships/hyperlink" Target="https://x.com/dr_penpen_fp1" TargetMode="External" Id="rId3"/></Relationships>
</file>

<file path=xl/worksheets/_rels/sheet3.xml.rels><Relationships xmlns="http://schemas.openxmlformats.org/package/2006/relationships"><Relationship Type="http://schemas.openxmlformats.org/officeDocument/2006/relationships/hyperlink" Target="https://tedori-max.com/fire-calc/" TargetMode="External" Id="rId1"/><Relationship Type="http://schemas.openxmlformats.org/officeDocument/2006/relationships/hyperlink" Target="https://tedori-max.com/kyoiku-calc/" TargetMode="External" Id="rId2"/><Relationship Type="http://schemas.openxmlformats.org/officeDocument/2006/relationships/hyperlink" Target="https://tedori-max.com/shisan-jumyo/" TargetMode="External" Id="rId3"/><Relationship Type="http://schemas.openxmlformats.org/officeDocument/2006/relationships/hyperlink" Target="https://tedori-max.com/tools/" TargetMode="External" Id="rId4"/><Relationship Type="http://schemas.openxmlformats.org/officeDocument/2006/relationships/drawing" Target="/xl/drawings/drawing1.xml" Id="rId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A65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2">
      <c r="A2" s="1" t="inlineStr">
        <is>
          <t>ライフプラン表(配布版)</t>
        </is>
      </c>
    </row>
    <row r="3">
      <c r="A3" t="inlineStr"/>
    </row>
    <row r="4">
      <c r="A4" s="2" t="inlineStr">
        <is>
          <t>このファイルでわかること</t>
        </is>
      </c>
    </row>
    <row r="5">
      <c r="A5" t="inlineStr">
        <is>
          <t>・このままの家計を続けたとき、資産が何歳でピークになり、何歳で尽きるのか</t>
        </is>
      </c>
    </row>
    <row r="6">
      <c r="A6" t="inlineStr">
        <is>
          <t>・老後にいくら足りないのか(または、いくら余るのか)</t>
        </is>
      </c>
    </row>
    <row r="7">
      <c r="A7" t="inlineStr">
        <is>
          <t>・積立額や働く年数を変えると、それがどう動くのか</t>
        </is>
      </c>
    </row>
    <row r="8">
      <c r="A8" t="inlineStr"/>
    </row>
    <row r="9">
      <c r="A9" s="2" t="inlineStr">
        <is>
          <t>使い方は3ステップです</t>
        </is>
      </c>
    </row>
    <row r="10">
      <c r="A10" t="inlineStr">
        <is>
          <t>1.「入力」シートを開く</t>
        </is>
      </c>
    </row>
    <row r="11">
      <c r="A11" t="inlineStr">
        <is>
          <t>2. 黄色いセルだけ、自分の数字に書き換える(灰色のセルは触らないでください)</t>
        </is>
      </c>
    </row>
    <row r="12">
      <c r="A12" t="inlineStr">
        <is>
          <t>3.「結果」シートを見る</t>
        </is>
      </c>
    </row>
    <row r="13">
      <c r="A13" t="inlineStr"/>
    </row>
    <row r="14">
      <c r="A14" s="2" t="inlineStr">
        <is>
          <t>入力のコツ</t>
        </is>
      </c>
    </row>
    <row r="15">
      <c r="A15" t="inlineStr">
        <is>
          <t>・収入は【手取り】で入れてください。額面ではありません。給与明細の「差引支給額」×12+賞与の手取りです</t>
        </is>
      </c>
    </row>
    <row r="16">
      <c r="A16" t="inlineStr">
        <is>
          <t>・1円単位で合わせる必要はありません。万円単位のざっくりで十分です</t>
        </is>
      </c>
    </row>
    <row r="17">
      <c r="A17" t="inlineStr">
        <is>
          <t>・分からない項目は初期値のままで構いません。まず1回、最後まで通すことの方が大事です</t>
        </is>
      </c>
    </row>
    <row r="18">
      <c r="A18" t="inlineStr">
        <is>
          <t>・年金額は「ねんきん定期便」またはねんきんネットの見込額を入れると精度が上がります</t>
        </is>
      </c>
    </row>
    <row r="19">
      <c r="A19" t="inlineStr">
        <is>
          <t>・積立額を入れる欄はありません。「収入 − 支出」の余りが自動的に積み立てられる仕組みです</t>
        </is>
      </c>
    </row>
    <row r="20">
      <c r="A20" t="inlineStr">
        <is>
          <t>・企業型DCや財形など、給与から天引きされていて手取りに入っていない積立がある人は、</t>
        </is>
      </c>
    </row>
    <row r="21">
      <c r="A21" t="inlineStr">
        <is>
          <t xml:space="preserve">　 その分を【その他の収入】に足しておくと実態に近くなります</t>
        </is>
      </c>
    </row>
    <row r="22">
      <c r="A22" t="inlineStr"/>
    </row>
    <row r="23">
      <c r="A23" s="2" t="inlineStr">
        <is>
          <t>この表の限界</t>
        </is>
      </c>
    </row>
    <row r="24">
      <c r="A24" t="inlineStr">
        <is>
          <t>・将来の利回り・物価・制度は誰にも分かりません。これは「今の条件が続いたら」という試算にすぎません</t>
        </is>
      </c>
    </row>
    <row r="25">
      <c r="A25" t="inlineStr">
        <is>
          <t>・数字を当てにいくより、【生活費を月1万円減らしたら】のように条件を動かして使ってください</t>
        </is>
      </c>
    </row>
    <row r="26">
      <c r="A26" t="inlineStr">
        <is>
          <t>・当たらなくて構いません。どの操作がいちばん効くかが分かれば十分です</t>
        </is>
      </c>
    </row>
    <row r="27">
      <c r="A27" t="inlineStr"/>
    </row>
    <row r="28">
      <c r="A28" s="2" t="inlineStr">
        <is>
          <t>作った人</t>
        </is>
      </c>
    </row>
    <row r="29">
      <c r="A29" t="inlineStr">
        <is>
          <t>金融機関勤務・FP1級。自分が使っているものを、一般向けに入力しやすく作り直しました。</t>
        </is>
      </c>
    </row>
    <row r="30">
      <c r="A30" t="inlineStr">
        <is>
          <t>資産1.8億円までにやったことを、ブログとXで100個ぜんぶ書いています。</t>
        </is>
      </c>
    </row>
    <row r="31">
      <c r="A31" s="3" t="inlineStr">
        <is>
          <t>▶ ブログ「可処分所得倍増計画」</t>
        </is>
      </c>
    </row>
    <row r="32">
      <c r="A32" s="3" t="inlineStr">
        <is>
          <t>▶ 無料の計算ツール19本</t>
        </is>
      </c>
    </row>
    <row r="33">
      <c r="A33" s="3" t="inlineStr">
        <is>
          <t>▶ X @dr_penpen_fp1</t>
        </is>
      </c>
    </row>
    <row r="34">
      <c r="A34" t="inlineStr"/>
    </row>
    <row r="35">
      <c r="A35" t="inlineStr"/>
    </row>
    <row r="36">
      <c r="A36" s="2" t="inlineStr">
        <is>
          <t>───────── ご利用にあたって(必ずお読みください) ─────────</t>
        </is>
      </c>
    </row>
    <row r="37">
      <c r="A37" t="inlineStr"/>
    </row>
    <row r="38">
      <c r="A38" s="4" t="inlineStr">
        <is>
          <t>【1】情報提供のみを目的としたものです</t>
        </is>
      </c>
    </row>
    <row r="39">
      <c r="A39" s="4" t="inlineStr">
        <is>
          <t xml:space="preserve">　 特定の金融商品・保険・サービスの勧誘、推奨、売買の推奨をするものではありません。</t>
        </is>
      </c>
    </row>
    <row r="40">
      <c r="A40" s="4" t="inlineStr">
        <is>
          <t xml:space="preserve">　 また、金融商品取引法上の投資助言・代理業、税理士法上の税務相談には該当しません。</t>
        </is>
      </c>
    </row>
    <row r="41">
      <c r="A41" s="4" t="inlineStr">
        <is>
          <t xml:space="preserve">　 作成者の勤務先とは一切関係のない、個人の活動として作成しています。</t>
        </is>
      </c>
    </row>
    <row r="42">
      <c r="A42" t="inlineStr"/>
    </row>
    <row r="43">
      <c r="A43" s="4" t="inlineStr">
        <is>
          <t>【2】計算結果を保証するものではありません</t>
        </is>
      </c>
    </row>
    <row r="44">
      <c r="A44" s="4" t="inlineStr">
        <is>
          <t xml:space="preserve">　 本ファイルの計算はすべて簡易的な概算です。実際の金額・時期とは必ず異なります。</t>
        </is>
      </c>
    </row>
    <row r="45">
      <c r="A45" s="4" t="inlineStr">
        <is>
          <t xml:space="preserve">　 手取り額は入力値をそのまま使用し、税・社会保険料の計算は行っていません。</t>
        </is>
      </c>
    </row>
    <row r="46">
      <c r="A46" s="4" t="inlineStr">
        <is>
          <t xml:space="preserve">　 退職金・年金・保険金にかかる税金、および今後の制度改正は反映していません。</t>
        </is>
      </c>
    </row>
    <row r="47">
      <c r="A47" t="inlineStr"/>
    </row>
    <row r="48">
      <c r="A48" s="4" t="inlineStr">
        <is>
          <t>【3】前提値は仮置きです</t>
        </is>
      </c>
    </row>
    <row r="49">
      <c r="A49" s="4" t="inlineStr">
        <is>
          <t xml:space="preserve">　 教育費は文部科学省「子供の学習費調査」等の公表値に基づく概算で、2026年時点の平均値です。</t>
        </is>
      </c>
    </row>
    <row r="50">
      <c r="A50" s="4" t="inlineStr">
        <is>
          <t xml:space="preserve">　 進路・地域・世帯によって実際の金額は大きく変わります。必ずご自身の数字に置き換えてください。</t>
        </is>
      </c>
    </row>
    <row r="51">
      <c r="A51" s="4" t="inlineStr">
        <is>
          <t xml:space="preserve">　 想定利回りは初期値3%を置いているだけで、その利回りを見込めるという意味ではありません。</t>
        </is>
      </c>
    </row>
    <row r="52">
      <c r="A52" s="4" t="inlineStr">
        <is>
          <t xml:space="preserve">　 元本割れの可能性を含め、将来の運用成果を示唆・保証するものではありません。</t>
        </is>
      </c>
    </row>
    <row r="53">
      <c r="A53" t="inlineStr"/>
    </row>
    <row r="54">
      <c r="A54" s="4" t="inlineStr">
        <is>
          <t>【4】重要な判断の前には専門家にご相談ください</t>
        </is>
      </c>
    </row>
    <row r="55">
      <c r="A55" s="4" t="inlineStr">
        <is>
          <t xml:space="preserve">　 税務は税理士、保険は保険会社・代理店、投資は金融商品取引業者、</t>
        </is>
      </c>
    </row>
    <row r="56">
      <c r="A56" s="4" t="inlineStr">
        <is>
          <t xml:space="preserve">　 社会保険・年金は年金事務所や勤務先にご確認ください。</t>
        </is>
      </c>
    </row>
    <row r="57">
      <c r="A57" t="inlineStr"/>
    </row>
    <row r="58">
      <c r="A58" s="4" t="inlineStr">
        <is>
          <t>【5】免責</t>
        </is>
      </c>
    </row>
    <row r="59">
      <c r="A59" s="4" t="inlineStr">
        <is>
          <t xml:space="preserve">　 本ファイルの利用によって生じたいかなる損害・不利益についても、作成者は責任を負いかねます。</t>
        </is>
      </c>
    </row>
    <row r="60">
      <c r="A60" s="4" t="inlineStr">
        <is>
          <t xml:space="preserve">　 最終的な判断はご自身の責任でお願いします。</t>
        </is>
      </c>
    </row>
    <row r="61">
      <c r="A61" t="inlineStr"/>
    </row>
    <row r="62">
      <c r="A62" s="4" t="inlineStr">
        <is>
          <t>【6】その他</t>
        </is>
      </c>
    </row>
    <row r="63">
      <c r="A63" s="4" t="inlineStr">
        <is>
          <t xml:space="preserve">　 入力した内容はこのファイル内にのみ保存されます。外部に送信されることはありません。</t>
        </is>
      </c>
    </row>
    <row r="64">
      <c r="A64" s="4" t="inlineStr">
        <is>
          <t xml:space="preserve">　 個人利用の範囲でご自由にお使いください。転載・再配布・販売はご遠慮ください。</t>
        </is>
      </c>
    </row>
    <row r="65">
      <c r="A65" s="4" t="inlineStr">
        <is>
          <t xml:space="preserve">　 内容は2026年7月時点のものです。</t>
        </is>
      </c>
    </row>
  </sheetData>
  <hyperlinks>
    <hyperlink xmlns:r="http://schemas.openxmlformats.org/officeDocument/2006/relationships" ref="A31" r:id="rId1"/>
    <hyperlink xmlns:r="http://schemas.openxmlformats.org/officeDocument/2006/relationships" ref="A32" r:id="rId2"/>
    <hyperlink xmlns:r="http://schemas.openxmlformats.org/officeDocument/2006/relationships" ref="A33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6" customWidth="1" min="3" max="3"/>
    <col width="13" customWidth="1" min="4" max="4"/>
    <col width="54" customWidth="1" min="5" max="5"/>
  </cols>
  <sheetData>
    <row r="1">
      <c r="A1" s="5" t="inlineStr">
        <is>
          <t>入力シート</t>
        </is>
      </c>
    </row>
    <row r="2">
      <c r="A2" s="6" t="inlineStr">
        <is>
          <t>黄色いセルだけ書き換えてください。金額はすべて【万円】、収入は【手取り】です。</t>
        </is>
      </c>
    </row>
    <row r="3">
      <c r="A3" s="4" t="inlineStr">
        <is>
          <t>※ 計算結果は概算です。前提値・免責は「はじめに」シートをご確認ください。</t>
        </is>
      </c>
    </row>
    <row r="5">
      <c r="A5" s="7" t="inlineStr">
        <is>
          <t>① 家族と期間</t>
        </is>
      </c>
    </row>
    <row r="6">
      <c r="A6" t="inlineStr">
        <is>
          <t>起点年(西暦)</t>
        </is>
      </c>
      <c r="B6" s="8" t="n">
        <v>2026</v>
      </c>
      <c r="C6" s="4" t="inlineStr">
        <is>
          <t>年</t>
        </is>
      </c>
      <c r="E6" s="4" t="inlineStr">
        <is>
          <t>今年を入れてください</t>
        </is>
      </c>
    </row>
    <row r="7">
      <c r="A7" t="inlineStr">
        <is>
          <t>本人 生年(西暦)</t>
        </is>
      </c>
      <c r="B7" s="8" t="n">
        <v>1990</v>
      </c>
      <c r="C7" s="4" t="inlineStr">
        <is>
          <t>年</t>
        </is>
      </c>
    </row>
    <row r="8">
      <c r="A8" t="inlineStr">
        <is>
          <t>配偶者 生年(西暦)</t>
        </is>
      </c>
      <c r="B8" s="8" t="n">
        <v>1992</v>
      </c>
      <c r="C8" s="4" t="inlineStr">
        <is>
          <t>年</t>
        </is>
      </c>
      <c r="E8" s="4" t="inlineStr">
        <is>
          <t>いなければ 0</t>
        </is>
      </c>
    </row>
    <row r="9">
      <c r="A9" t="inlineStr">
        <is>
          <t>子1 生年(西暦)</t>
        </is>
      </c>
      <c r="B9" s="8" t="n">
        <v>2022</v>
      </c>
      <c r="C9" s="4" t="inlineStr">
        <is>
          <t>年</t>
        </is>
      </c>
      <c r="E9" s="4" t="inlineStr">
        <is>
          <t>いなければ 0</t>
        </is>
      </c>
    </row>
    <row r="10">
      <c r="A10" t="inlineStr">
        <is>
          <t>子2 生年(西暦)</t>
        </is>
      </c>
      <c r="B10" s="8" t="n">
        <v>0</v>
      </c>
      <c r="C10" s="4" t="inlineStr">
        <is>
          <t>年</t>
        </is>
      </c>
      <c r="E10" s="4" t="inlineStr">
        <is>
          <t>いなければ 0</t>
        </is>
      </c>
    </row>
    <row r="11">
      <c r="A11" t="inlineStr">
        <is>
          <t>子3 生年(西暦)</t>
        </is>
      </c>
      <c r="B11" s="8" t="n">
        <v>0</v>
      </c>
      <c r="C11" s="4" t="inlineStr">
        <is>
          <t>年</t>
        </is>
      </c>
      <c r="E11" s="4" t="inlineStr">
        <is>
          <t>いなければ 0</t>
        </is>
      </c>
    </row>
    <row r="12">
      <c r="A12" t="inlineStr">
        <is>
          <t>何歳まで見るか(本人年齢)</t>
        </is>
      </c>
      <c r="B12" s="8" t="n">
        <v>95</v>
      </c>
      <c r="C12" s="4" t="inlineStr">
        <is>
          <t>歳</t>
        </is>
      </c>
      <c r="E12" s="4" t="inlineStr">
        <is>
          <t>95歳くらいまで見ておくと安心です</t>
        </is>
      </c>
    </row>
    <row r="14">
      <c r="A14" s="7" t="inlineStr">
        <is>
          <t>② 収入(すべて手取り)</t>
        </is>
      </c>
    </row>
    <row r="15">
      <c r="A15" t="inlineStr">
        <is>
          <t>本人 手取り年収</t>
        </is>
      </c>
      <c r="B15" s="8" t="n">
        <v>420</v>
      </c>
      <c r="C15" s="4" t="inlineStr">
        <is>
          <t>万円</t>
        </is>
      </c>
      <c r="E15" s="4" t="inlineStr">
        <is>
          <t>額面ではありません。手取りです</t>
        </is>
      </c>
    </row>
    <row r="16">
      <c r="A16" t="inlineStr">
        <is>
          <t>本人 昇給率(年)</t>
        </is>
      </c>
      <c r="B16" s="9" t="n">
        <v>0.01</v>
      </c>
      <c r="E16" s="4" t="inlineStr">
        <is>
          <t>上がらないと思うなら 0%</t>
        </is>
      </c>
    </row>
    <row r="17">
      <c r="A17" t="inlineStr">
        <is>
          <t>本人 働き終える年齢</t>
        </is>
      </c>
      <c r="B17" s="8" t="n">
        <v>65</v>
      </c>
      <c r="C17" s="4" t="inlineStr">
        <is>
          <t>歳</t>
        </is>
      </c>
    </row>
    <row r="18">
      <c r="A18" t="inlineStr">
        <is>
          <t>本人 退職金(手取り)</t>
        </is>
      </c>
      <c r="B18" s="8" t="n">
        <v>500</v>
      </c>
      <c r="C18" s="4" t="inlineStr">
        <is>
          <t>万円</t>
        </is>
      </c>
      <c r="E18" s="4" t="inlineStr">
        <is>
          <t>分からなければ 0 のままで</t>
        </is>
      </c>
    </row>
    <row r="19">
      <c r="A19" t="inlineStr">
        <is>
          <t>配偶者 手取り年収</t>
        </is>
      </c>
      <c r="B19" s="8" t="n">
        <v>180</v>
      </c>
      <c r="C19" s="4" t="inlineStr">
        <is>
          <t>万円</t>
        </is>
      </c>
      <c r="E19" s="4" t="inlineStr">
        <is>
          <t>いなければ 0</t>
        </is>
      </c>
    </row>
    <row r="20">
      <c r="A20" t="inlineStr">
        <is>
          <t>配偶者 昇給率(年)</t>
        </is>
      </c>
      <c r="B20" s="9" t="n">
        <v>0.01</v>
      </c>
    </row>
    <row r="21">
      <c r="A21" t="inlineStr">
        <is>
          <t>配偶者 働き終える年齢</t>
        </is>
      </c>
      <c r="B21" s="8" t="n">
        <v>65</v>
      </c>
      <c r="C21" s="4" t="inlineStr">
        <is>
          <t>歳</t>
        </is>
      </c>
      <c r="E21" s="4" t="inlineStr">
        <is>
          <t>本人ではなく配偶者の年齢</t>
        </is>
      </c>
    </row>
    <row r="22">
      <c r="A22" t="inlineStr">
        <is>
          <t>配偶者 退職金(手取り)</t>
        </is>
      </c>
      <c r="B22" s="8" t="n">
        <v>0</v>
      </c>
      <c r="C22" s="4" t="inlineStr">
        <is>
          <t>万円</t>
        </is>
      </c>
    </row>
    <row r="23">
      <c r="A23" t="inlineStr">
        <is>
          <t>その他の収入(年)</t>
        </is>
      </c>
      <c r="B23" s="8" t="n">
        <v>0</v>
      </c>
      <c r="C23" s="4" t="inlineStr">
        <is>
          <t>万円</t>
        </is>
      </c>
      <c r="E23" s="4" t="inlineStr">
        <is>
          <t>副業・不動産など。手取りで</t>
        </is>
      </c>
    </row>
    <row r="25">
      <c r="A25" s="7" t="inlineStr">
        <is>
          <t>③ 支出</t>
        </is>
      </c>
    </row>
    <row r="26">
      <c r="A26" t="inlineStr">
        <is>
          <t>年間の生活費(住居費を除く)</t>
        </is>
      </c>
      <c r="B26" s="8" t="n">
        <v>380</v>
      </c>
      <c r="C26" s="4" t="inlineStr">
        <is>
          <t>万円</t>
        </is>
      </c>
      <c r="E26" s="4" t="inlineStr">
        <is>
          <t>食費・光熱・通信・保険・娯楽など。月25万なら300</t>
        </is>
      </c>
    </row>
    <row r="27">
      <c r="A27" t="inlineStr">
        <is>
          <t>物価上昇率(年)</t>
        </is>
      </c>
      <c r="B27" s="9" t="n">
        <v>0.01</v>
      </c>
      <c r="E27" s="4" t="inlineStr">
        <is>
          <t>0% にすると今の物価のまま試算します</t>
        </is>
      </c>
    </row>
    <row r="28">
      <c r="A28" t="inlineStr">
        <is>
          <t>住居費(年)</t>
        </is>
      </c>
      <c r="B28" s="8" t="n">
        <v>130</v>
      </c>
      <c r="C28" s="4" t="inlineStr">
        <is>
          <t>万円</t>
        </is>
      </c>
      <c r="E28" s="4" t="inlineStr">
        <is>
          <t>家賃、または住宅ローンの年間返済額</t>
        </is>
      </c>
    </row>
    <row r="29">
      <c r="A29" t="inlineStr">
        <is>
          <t>ローンが終わる年(西暦)</t>
        </is>
      </c>
      <c r="B29" s="8" t="n">
        <v>2056</v>
      </c>
      <c r="C29" s="4" t="inlineStr">
        <is>
          <t>年</t>
        </is>
      </c>
      <c r="E29" s="4" t="inlineStr">
        <is>
          <t>完済年。賃貸でずっと払い続けるなら 9999 のまま</t>
        </is>
      </c>
    </row>
    <row r="30">
      <c r="A30" t="inlineStr">
        <is>
          <t>ローン完済後の住居費(年)</t>
        </is>
      </c>
      <c r="B30" s="8" t="n">
        <v>60</v>
      </c>
      <c r="C30" s="4" t="inlineStr">
        <is>
          <t>万円</t>
        </is>
      </c>
      <c r="E30" s="4" t="inlineStr">
        <is>
          <t>完済後に残る管理費・修繕積立金・固定資産税。持ち家でもゼロにはなりません。賃貸なら上と同じ額を</t>
        </is>
      </c>
    </row>
    <row r="31">
      <c r="A31" t="inlineStr">
        <is>
          <t>退職後の生活費の割合</t>
        </is>
      </c>
      <c r="B31" s="9" t="n">
        <v>0.8</v>
      </c>
      <c r="E31" s="4" t="inlineStr">
        <is>
          <t>現役時代の何割か。住居費はここに含みません</t>
        </is>
      </c>
    </row>
    <row r="33">
      <c r="A33" s="7" t="inlineStr">
        <is>
          <t>④ 資産と利回り</t>
        </is>
      </c>
    </row>
    <row r="34">
      <c r="A34" s="4" t="inlineStr">
        <is>
          <t>※ 積立額の入力欄はありません。「収入 − 支出」の余りが、そのまま積み立てられる前提です。</t>
        </is>
      </c>
    </row>
    <row r="35">
      <c r="A35" s="4" t="inlineStr">
        <is>
          <t xml:space="preserve">　 積立を増やしたいときは、③の生活費を減らしてください(それが実際にやることです)。</t>
        </is>
      </c>
    </row>
    <row r="36">
      <c r="A36" t="inlineStr">
        <is>
          <t>今の金融資産(合計)</t>
        </is>
      </c>
      <c r="B36" s="8" t="n">
        <v>300</v>
      </c>
      <c r="C36" s="4" t="inlineStr">
        <is>
          <t>万円</t>
        </is>
      </c>
      <c r="E36" s="4" t="inlineStr">
        <is>
          <t>預金+投資+DC・持株会など。自宅の不動産は入れない</t>
        </is>
      </c>
    </row>
    <row r="37">
      <c r="A37" t="inlineStr">
        <is>
          <t>想定利回り(年)</t>
        </is>
      </c>
      <c r="B37" s="9" t="n">
        <v>0.03</v>
      </c>
      <c r="E37" s="4" t="inlineStr">
        <is>
          <t>控えめが安全。全世界株なら3〜5%で見る人が多い</t>
        </is>
      </c>
    </row>
    <row r="39">
      <c r="A39" s="7" t="inlineStr">
        <is>
          <t>⑤ 年金</t>
        </is>
      </c>
    </row>
    <row r="40">
      <c r="A40" t="inlineStr">
        <is>
          <t>年金の受給開始年齢</t>
        </is>
      </c>
      <c r="B40" s="8" t="n">
        <v>65</v>
      </c>
      <c r="C40" s="4" t="inlineStr">
        <is>
          <t>歳</t>
        </is>
      </c>
    </row>
    <row r="41">
      <c r="A41" t="inlineStr">
        <is>
          <t>年金(夫婦合計・年額・手取り)</t>
        </is>
      </c>
      <c r="B41" s="8" t="n">
        <v>240</v>
      </c>
      <c r="C41" s="4" t="inlineStr">
        <is>
          <t>万円</t>
        </is>
      </c>
      <c r="E41" s="4" t="inlineStr">
        <is>
          <t>ねんきん定期便の見込額×0.9 くらいが目安</t>
        </is>
      </c>
    </row>
    <row r="43">
      <c r="A43" s="7" t="inlineStr">
        <is>
          <t>⑥ 教育費</t>
        </is>
      </c>
    </row>
    <row r="44">
      <c r="A44" s="4" t="inlineStr">
        <is>
          <t>1=すべて公立(大学は国立) / 2=高校まで公立・大学は私立文系 / 3=中学から私立・大学は私立理系</t>
        </is>
      </c>
    </row>
    <row r="45">
      <c r="A45" t="inlineStr">
        <is>
          <t>子1 の進路(1〜3)</t>
        </is>
      </c>
      <c r="B45" s="8" t="n">
        <v>2</v>
      </c>
      <c r="E45" s="4" t="inlineStr">
        <is>
          <t>内訳は「教育費のめやす」シート</t>
        </is>
      </c>
    </row>
    <row r="46">
      <c r="A46" t="inlineStr">
        <is>
          <t>子2 の進路(1〜3)</t>
        </is>
      </c>
      <c r="B46" s="8" t="n">
        <v>2</v>
      </c>
    </row>
    <row r="47">
      <c r="A47" t="inlineStr">
        <is>
          <t>子3 の進路(1〜3)</t>
        </is>
      </c>
      <c r="B47" s="8" t="n">
        <v>2</v>
      </c>
    </row>
    <row r="49">
      <c r="A49" s="7" t="inlineStr">
        <is>
          <t>⑦ 大きな支出(あれば)</t>
        </is>
      </c>
    </row>
    <row r="50">
      <c r="A50" s="4" t="inlineStr">
        <is>
          <t>車の買い替え・住宅頭金・リフォーム・親の介護など。使わない行は 0 のまま</t>
        </is>
      </c>
    </row>
    <row r="51">
      <c r="B51" s="10" t="inlineStr">
        <is>
          <t>西暦</t>
        </is>
      </c>
      <c r="D51" s="10" t="inlineStr">
        <is>
          <t>金額(万円)</t>
        </is>
      </c>
    </row>
    <row r="52">
      <c r="A52" t="inlineStr"/>
      <c r="B52" s="8" t="n">
        <v>0</v>
      </c>
      <c r="C52" s="4" t="inlineStr">
        <is>
          <t>年</t>
        </is>
      </c>
      <c r="D52" s="8" t="n">
        <v>0</v>
      </c>
      <c r="E52" s="4" t="inlineStr">
        <is>
          <t>万円</t>
        </is>
      </c>
    </row>
    <row r="53">
      <c r="A53" t="inlineStr"/>
      <c r="B53" s="8" t="n">
        <v>0</v>
      </c>
      <c r="C53" s="4" t="inlineStr">
        <is>
          <t>年</t>
        </is>
      </c>
      <c r="D53" s="8" t="n">
        <v>0</v>
      </c>
      <c r="E53" s="4" t="inlineStr">
        <is>
          <t>万円</t>
        </is>
      </c>
    </row>
    <row r="54">
      <c r="A54" t="inlineStr"/>
      <c r="B54" s="8" t="n">
        <v>0</v>
      </c>
      <c r="C54" s="4" t="inlineStr">
        <is>
          <t>年</t>
        </is>
      </c>
      <c r="D54" s="8" t="n">
        <v>0</v>
      </c>
      <c r="E54" s="4" t="inlineStr">
        <is>
          <t>万円</t>
        </is>
      </c>
    </row>
    <row r="55">
      <c r="A55" t="inlineStr"/>
      <c r="B55" s="8" t="n">
        <v>0</v>
      </c>
      <c r="C55" s="4" t="inlineStr">
        <is>
          <t>年</t>
        </is>
      </c>
      <c r="D55" s="8" t="n">
        <v>0</v>
      </c>
      <c r="E55" s="4" t="inlineStr">
        <is>
          <t>万円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56" customWidth="1" min="3" max="3"/>
  </cols>
  <sheetData>
    <row r="1">
      <c r="A1" s="5" t="inlineStr">
        <is>
          <t>結果</t>
        </is>
      </c>
    </row>
    <row r="2">
      <c r="A2" s="6" t="inlineStr">
        <is>
          <t>「入力」シートを変えると、ここも自動で変わります。</t>
        </is>
      </c>
    </row>
    <row r="4">
      <c r="A4" s="11" t="inlineStr">
        <is>
          <t>資産が最大になる年齢</t>
        </is>
      </c>
      <c r="B4" s="12">
        <f>INDEX(CF_年齢,MATCH(MAX(CF_資産),CF_資産,0))</f>
        <v/>
      </c>
      <c r="C4" s="4" t="inlineStr">
        <is>
          <t>歳 … ここが人生のピークです</t>
        </is>
      </c>
    </row>
    <row r="5">
      <c r="A5" s="11" t="inlineStr">
        <is>
          <t>そのときの資産</t>
        </is>
      </c>
      <c r="B5" s="12">
        <f>MAX(CF_資産)</f>
        <v/>
      </c>
      <c r="C5" s="4" t="inlineStr">
        <is>
          <t>万円</t>
        </is>
      </c>
    </row>
    <row r="6">
      <c r="A6" s="11" t="inlineStr">
        <is>
          <t>資産が尽きる年齢</t>
        </is>
      </c>
      <c r="B6" s="12">
        <f>IFERROR(INDEX(CF_年齢,MATCH(TRUE,INDEX(CF_資産&lt;0,0),0)),"尽きません")</f>
        <v/>
      </c>
      <c r="C6" s="4" t="inlineStr">
        <is>
          <t>歳 …「尽きません」なら、この条件では足りています</t>
        </is>
      </c>
    </row>
    <row r="7">
      <c r="A7" s="11" t="inlineStr">
        <is>
          <t>計画終了時点の資産</t>
        </is>
      </c>
      <c r="B7" s="12">
        <f>IFERROR(INDEX(CF_資産,MATCH(計画終了年齢,CF_年齢,0)),"")</f>
        <v/>
      </c>
      <c r="C7" s="4" t="inlineStr">
        <is>
          <t>万円 … マイナスなら、その分だけ足りません</t>
        </is>
      </c>
    </row>
    <row r="8">
      <c r="A8" s="11" t="inlineStr">
        <is>
          <t>65歳時点の資産</t>
        </is>
      </c>
      <c r="B8" s="12">
        <f>IFERROR(INDEX(CF_資産,MATCH(65,CF_年齢,0)),"")</f>
        <v/>
      </c>
      <c r="C8" s="4" t="inlineStr">
        <is>
          <t>万円</t>
        </is>
      </c>
    </row>
    <row r="9">
      <c r="A9" s="11" t="inlineStr">
        <is>
          <t>生涯の収入合計</t>
        </is>
      </c>
      <c r="B9" s="12">
        <f>SUM(CF_収入計)</f>
        <v/>
      </c>
      <c r="C9" s="4" t="inlineStr">
        <is>
          <t>万円</t>
        </is>
      </c>
    </row>
    <row r="10">
      <c r="A10" s="11" t="inlineStr">
        <is>
          <t>生涯の支出合計</t>
        </is>
      </c>
      <c r="B10" s="12">
        <f>SUM(CF_支出計)</f>
        <v/>
      </c>
      <c r="C10" s="4" t="inlineStr">
        <is>
          <t>万円</t>
        </is>
      </c>
    </row>
    <row r="11">
      <c r="A11" s="11" t="inlineStr">
        <is>
          <t>うち教育費の合計</t>
        </is>
      </c>
      <c r="B11" s="12">
        <f>SUM(CF_教育費)</f>
        <v/>
      </c>
      <c r="C11" s="4" t="inlineStr">
        <is>
          <t>万円</t>
        </is>
      </c>
    </row>
    <row r="13">
      <c r="A13" s="7" t="inlineStr">
        <is>
          <t>次にやること</t>
        </is>
      </c>
    </row>
    <row r="14">
      <c r="A14" s="13" t="inlineStr">
        <is>
          <t>・「資産が尽きる年齢」が出た人は、まず【年間の生活費】を12万円(月1万円)減らして、どれだけ後ろにずれるか見てください</t>
        </is>
      </c>
    </row>
    <row r="15">
      <c r="A15" s="13" t="inlineStr">
        <is>
          <t>・次に【働き終える年齢】を1〜2年うしろにずらしてみてください。生活費より効くことが多いです</t>
        </is>
      </c>
    </row>
    <row r="16">
      <c r="A16" s="13" t="inlineStr">
        <is>
          <t>・利回りを上げて解決しようとしないこと。利回りは自分で決められませんが、生活費と働く年数は決められます</t>
        </is>
      </c>
    </row>
    <row r="17">
      <c r="A17" s="13" t="inlineStr">
        <is>
          <t>・条件を変えたら別名で保存しておくと、あとで比べられます</t>
        </is>
      </c>
    </row>
    <row r="19">
      <c r="A19" s="14" t="inlineStr">
        <is>
          <t>▶ FIREまでの年数を計算する</t>
        </is>
      </c>
    </row>
    <row r="20">
      <c r="A20" s="14" t="inlineStr">
        <is>
          <t>▶ 教育費を進路別に試算する</t>
        </is>
      </c>
    </row>
    <row r="21">
      <c r="A21" s="14" t="inlineStr">
        <is>
          <t>▶ 資産が何歳まで持つか調べる</t>
        </is>
      </c>
    </row>
    <row r="22">
      <c r="A22" s="14" t="inlineStr">
        <is>
          <t>▶ 計算ツール一覧(無料・登録不要)</t>
        </is>
      </c>
    </row>
  </sheetData>
  <hyperlinks>
    <hyperlink xmlns:r="http://schemas.openxmlformats.org/officeDocument/2006/relationships" ref="A19" r:id="rId1"/>
    <hyperlink xmlns:r="http://schemas.openxmlformats.org/officeDocument/2006/relationships" ref="A20" r:id="rId2"/>
    <hyperlink xmlns:r="http://schemas.openxmlformats.org/officeDocument/2006/relationships" ref="A21" r:id="rId3"/>
    <hyperlink xmlns:r="http://schemas.openxmlformats.org/officeDocument/2006/relationships" ref="A22" r:id="rId4"/>
  </hyperlinks>
  <pageMargins left="0.75" right="0.75" top="1" bottom="1" header="0.5" footer="0.5"/>
  <drawing xmlns:r="http://schemas.openxmlformats.org/officeDocument/2006/relationships" r:id="rId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</cols>
  <sheetData>
    <row r="1">
      <c r="A1" s="15" t="inlineStr">
        <is>
          <t>経過年</t>
        </is>
      </c>
      <c r="B1" s="15" t="inlineStr">
        <is>
          <t>西暦</t>
        </is>
      </c>
      <c r="C1" s="15" t="inlineStr">
        <is>
          <t>本人年齢</t>
        </is>
      </c>
      <c r="D1" s="15" t="inlineStr">
        <is>
          <t>配偶者年齢</t>
        </is>
      </c>
      <c r="E1" s="15" t="inlineStr">
        <is>
          <t>収入(給与等)</t>
        </is>
      </c>
      <c r="F1" s="15" t="inlineStr">
        <is>
          <t>退職金</t>
        </is>
      </c>
      <c r="G1" s="15" t="inlineStr">
        <is>
          <t>年金</t>
        </is>
      </c>
      <c r="H1" s="15" t="inlineStr">
        <is>
          <t>収入合計</t>
        </is>
      </c>
      <c r="I1" s="15" t="inlineStr">
        <is>
          <t>生活費</t>
        </is>
      </c>
      <c r="J1" s="15" t="inlineStr">
        <is>
          <t>住居費</t>
        </is>
      </c>
      <c r="K1" s="15" t="inlineStr">
        <is>
          <t>教育費</t>
        </is>
      </c>
      <c r="L1" s="15" t="inlineStr">
        <is>
          <t>大きな支出</t>
        </is>
      </c>
      <c r="M1" s="15" t="inlineStr">
        <is>
          <t>支出合計</t>
        </is>
      </c>
      <c r="N1" s="15" t="inlineStr">
        <is>
          <t>年間収支</t>
        </is>
      </c>
      <c r="O1" s="15" t="inlineStr">
        <is>
          <t>運用益</t>
        </is>
      </c>
      <c r="P1" s="15" t="inlineStr">
        <is>
          <t>年末資産</t>
        </is>
      </c>
    </row>
    <row r="2">
      <c r="A2" s="16" t="n">
        <v>0</v>
      </c>
      <c r="B2" s="16">
        <f>起点年+A2</f>
        <v/>
      </c>
      <c r="C2" s="16">
        <f>B2-本人_生年</f>
        <v/>
      </c>
      <c r="D2" s="16">
        <f>IF(配偶者_生年=0,"",B2-配偶者_生年)</f>
        <v/>
      </c>
      <c r="E2" s="17">
        <f>IF(C2&lt;=本人_就労終了,本人_年収*POWER(1+本人_昇給率,A2),0)+IF(配偶者_生年=0,0,IF(B2-配偶者_生年&lt;=配偶_就労終了,配偶_年収*POWER(1+配偶_昇給率,A2),0))+その他収入</f>
        <v/>
      </c>
      <c r="F2" s="17">
        <f>IF(C2=本人_就労終了,本人_退職金,0)+IF(配偶者_生年=0,0,IF(B2-配偶者_生年=配偶_就労終了,配偶_退職金,0))</f>
        <v/>
      </c>
      <c r="G2" s="17">
        <f>IF(C2&gt;=年金開始年齢,年金額,0)</f>
        <v/>
      </c>
      <c r="H2" s="17">
        <f>E2+F2+G2</f>
        <v/>
      </c>
      <c r="I2" s="17">
        <f>生活費*POWER(1+物価上昇率,A2)*IF(C2&lt;=本人_就労終了,1,退職後生活費率)</f>
        <v/>
      </c>
      <c r="J2" s="17">
        <f>IF(B2&lt;=住居費終了年,住居費,住居費_完済後)</f>
        <v/>
      </c>
      <c r="K2" s="17">
        <f>IF(子1_生年=0,0,IFERROR(INDEX(教育費表,MATCH(1,INDEX((教育_開始&lt;=(B2-子1_生年))*(教育_終了&gt;=(B2-子1_生年)),0),0),子1_進路),0))+IF(子2_生年=0,0,IFERROR(INDEX(教育費表,MATCH(1,INDEX((教育_開始&lt;=(B2-子2_生年))*(教育_終了&gt;=(B2-子2_生年)),0),0),子2_進路),0))+IF(子3_生年=0,0,IFERROR(INDEX(教育費表,MATCH(1,INDEX((教育_開始&lt;=(B2-子3_生年))*(教育_終了&gt;=(B2-子3_生年)),0),0),子3_進路),0))</f>
        <v/>
      </c>
      <c r="L2" s="17">
        <f>IF(支出1_年=B2,支出1_額,0)+IF(支出2_年=B2,支出2_額,0)+IF(支出3_年=B2,支出3_額,0)+IF(支出4_年=B2,支出4_額,0)</f>
        <v/>
      </c>
      <c r="M2" s="17">
        <f>I2+J2+K2+L2</f>
        <v/>
      </c>
      <c r="N2" s="17">
        <f>H2-M2</f>
        <v/>
      </c>
      <c r="O2" s="17">
        <f>MAX(現在資産,0)*利回り</f>
        <v/>
      </c>
      <c r="P2" s="18">
        <f>現在資産+O2+N2</f>
        <v/>
      </c>
    </row>
    <row r="3">
      <c r="A3" s="16" t="n">
        <v>1</v>
      </c>
      <c r="B3" s="16">
        <f>起点年+A3</f>
        <v/>
      </c>
      <c r="C3" s="16">
        <f>B3-本人_生年</f>
        <v/>
      </c>
      <c r="D3" s="16">
        <f>IF(配偶者_生年=0,"",B3-配偶者_生年)</f>
        <v/>
      </c>
      <c r="E3" s="17">
        <f>IF(C3&lt;=本人_就労終了,本人_年収*POWER(1+本人_昇給率,A3),0)+IF(配偶者_生年=0,0,IF(B3-配偶者_生年&lt;=配偶_就労終了,配偶_年収*POWER(1+配偶_昇給率,A3),0))+その他収入</f>
        <v/>
      </c>
      <c r="F3" s="17">
        <f>IF(C3=本人_就労終了,本人_退職金,0)+IF(配偶者_生年=0,0,IF(B3-配偶者_生年=配偶_就労終了,配偶_退職金,0))</f>
        <v/>
      </c>
      <c r="G3" s="17">
        <f>IF(C3&gt;=年金開始年齢,年金額,0)</f>
        <v/>
      </c>
      <c r="H3" s="17">
        <f>E3+F3+G3</f>
        <v/>
      </c>
      <c r="I3" s="17">
        <f>生活費*POWER(1+物価上昇率,A3)*IF(C3&lt;=本人_就労終了,1,退職後生活費率)</f>
        <v/>
      </c>
      <c r="J3" s="17">
        <f>IF(B3&lt;=住居費終了年,住居費,住居費_完済後)</f>
        <v/>
      </c>
      <c r="K3" s="17">
        <f>IF(子1_生年=0,0,IFERROR(INDEX(教育費表,MATCH(1,INDEX((教育_開始&lt;=(B3-子1_生年))*(教育_終了&gt;=(B3-子1_生年)),0),0),子1_進路),0))+IF(子2_生年=0,0,IFERROR(INDEX(教育費表,MATCH(1,INDEX((教育_開始&lt;=(B3-子2_生年))*(教育_終了&gt;=(B3-子2_生年)),0),0),子2_進路),0))+IF(子3_生年=0,0,IFERROR(INDEX(教育費表,MATCH(1,INDEX((教育_開始&lt;=(B3-子3_生年))*(教育_終了&gt;=(B3-子3_生年)),0),0),子3_進路),0))</f>
        <v/>
      </c>
      <c r="L3" s="17">
        <f>IF(支出1_年=B3,支出1_額,0)+IF(支出2_年=B3,支出2_額,0)+IF(支出3_年=B3,支出3_額,0)+IF(支出4_年=B3,支出4_額,0)</f>
        <v/>
      </c>
      <c r="M3" s="17">
        <f>I3+J3+K3+L3</f>
        <v/>
      </c>
      <c r="N3" s="17">
        <f>H3-M3</f>
        <v/>
      </c>
      <c r="O3" s="17">
        <f>MAX(P2,0)*利回り</f>
        <v/>
      </c>
      <c r="P3" s="18">
        <f>P2+O3+N3</f>
        <v/>
      </c>
    </row>
    <row r="4">
      <c r="A4" s="16" t="n">
        <v>2</v>
      </c>
      <c r="B4" s="16">
        <f>起点年+A4</f>
        <v/>
      </c>
      <c r="C4" s="16">
        <f>B4-本人_生年</f>
        <v/>
      </c>
      <c r="D4" s="16">
        <f>IF(配偶者_生年=0,"",B4-配偶者_生年)</f>
        <v/>
      </c>
      <c r="E4" s="17">
        <f>IF(C4&lt;=本人_就労終了,本人_年収*POWER(1+本人_昇給率,A4),0)+IF(配偶者_生年=0,0,IF(B4-配偶者_生年&lt;=配偶_就労終了,配偶_年収*POWER(1+配偶_昇給率,A4),0))+その他収入</f>
        <v/>
      </c>
      <c r="F4" s="17">
        <f>IF(C4=本人_就労終了,本人_退職金,0)+IF(配偶者_生年=0,0,IF(B4-配偶者_生年=配偶_就労終了,配偶_退職金,0))</f>
        <v/>
      </c>
      <c r="G4" s="17">
        <f>IF(C4&gt;=年金開始年齢,年金額,0)</f>
        <v/>
      </c>
      <c r="H4" s="17">
        <f>E4+F4+G4</f>
        <v/>
      </c>
      <c r="I4" s="17">
        <f>生活費*POWER(1+物価上昇率,A4)*IF(C4&lt;=本人_就労終了,1,退職後生活費率)</f>
        <v/>
      </c>
      <c r="J4" s="17">
        <f>IF(B4&lt;=住居費終了年,住居費,住居費_完済後)</f>
        <v/>
      </c>
      <c r="K4" s="17">
        <f>IF(子1_生年=0,0,IFERROR(INDEX(教育費表,MATCH(1,INDEX((教育_開始&lt;=(B4-子1_生年))*(教育_終了&gt;=(B4-子1_生年)),0),0),子1_進路),0))+IF(子2_生年=0,0,IFERROR(INDEX(教育費表,MATCH(1,INDEX((教育_開始&lt;=(B4-子2_生年))*(教育_終了&gt;=(B4-子2_生年)),0),0),子2_進路),0))+IF(子3_生年=0,0,IFERROR(INDEX(教育費表,MATCH(1,INDEX((教育_開始&lt;=(B4-子3_生年))*(教育_終了&gt;=(B4-子3_生年)),0),0),子3_進路),0))</f>
        <v/>
      </c>
      <c r="L4" s="17">
        <f>IF(支出1_年=B4,支出1_額,0)+IF(支出2_年=B4,支出2_額,0)+IF(支出3_年=B4,支出3_額,0)+IF(支出4_年=B4,支出4_額,0)</f>
        <v/>
      </c>
      <c r="M4" s="17">
        <f>I4+J4+K4+L4</f>
        <v/>
      </c>
      <c r="N4" s="17">
        <f>H4-M4</f>
        <v/>
      </c>
      <c r="O4" s="17">
        <f>MAX(P3,0)*利回り</f>
        <v/>
      </c>
      <c r="P4" s="18">
        <f>P3+O4+N4</f>
        <v/>
      </c>
    </row>
    <row r="5">
      <c r="A5" s="16" t="n">
        <v>3</v>
      </c>
      <c r="B5" s="16">
        <f>起点年+A5</f>
        <v/>
      </c>
      <c r="C5" s="16">
        <f>B5-本人_生年</f>
        <v/>
      </c>
      <c r="D5" s="16">
        <f>IF(配偶者_生年=0,"",B5-配偶者_生年)</f>
        <v/>
      </c>
      <c r="E5" s="17">
        <f>IF(C5&lt;=本人_就労終了,本人_年収*POWER(1+本人_昇給率,A5),0)+IF(配偶者_生年=0,0,IF(B5-配偶者_生年&lt;=配偶_就労終了,配偶_年収*POWER(1+配偶_昇給率,A5),0))+その他収入</f>
        <v/>
      </c>
      <c r="F5" s="17">
        <f>IF(C5=本人_就労終了,本人_退職金,0)+IF(配偶者_生年=0,0,IF(B5-配偶者_生年=配偶_就労終了,配偶_退職金,0))</f>
        <v/>
      </c>
      <c r="G5" s="17">
        <f>IF(C5&gt;=年金開始年齢,年金額,0)</f>
        <v/>
      </c>
      <c r="H5" s="17">
        <f>E5+F5+G5</f>
        <v/>
      </c>
      <c r="I5" s="17">
        <f>生活費*POWER(1+物価上昇率,A5)*IF(C5&lt;=本人_就労終了,1,退職後生活費率)</f>
        <v/>
      </c>
      <c r="J5" s="17">
        <f>IF(B5&lt;=住居費終了年,住居費,住居費_完済後)</f>
        <v/>
      </c>
      <c r="K5" s="17">
        <f>IF(子1_生年=0,0,IFERROR(INDEX(教育費表,MATCH(1,INDEX((教育_開始&lt;=(B5-子1_生年))*(教育_終了&gt;=(B5-子1_生年)),0),0),子1_進路),0))+IF(子2_生年=0,0,IFERROR(INDEX(教育費表,MATCH(1,INDEX((教育_開始&lt;=(B5-子2_生年))*(教育_終了&gt;=(B5-子2_生年)),0),0),子2_進路),0))+IF(子3_生年=0,0,IFERROR(INDEX(教育費表,MATCH(1,INDEX((教育_開始&lt;=(B5-子3_生年))*(教育_終了&gt;=(B5-子3_生年)),0),0),子3_進路),0))</f>
        <v/>
      </c>
      <c r="L5" s="17">
        <f>IF(支出1_年=B5,支出1_額,0)+IF(支出2_年=B5,支出2_額,0)+IF(支出3_年=B5,支出3_額,0)+IF(支出4_年=B5,支出4_額,0)</f>
        <v/>
      </c>
      <c r="M5" s="17">
        <f>I5+J5+K5+L5</f>
        <v/>
      </c>
      <c r="N5" s="17">
        <f>H5-M5</f>
        <v/>
      </c>
      <c r="O5" s="17">
        <f>MAX(P4,0)*利回り</f>
        <v/>
      </c>
      <c r="P5" s="18">
        <f>P4+O5+N5</f>
        <v/>
      </c>
    </row>
    <row r="6">
      <c r="A6" s="16" t="n">
        <v>4</v>
      </c>
      <c r="B6" s="16">
        <f>起点年+A6</f>
        <v/>
      </c>
      <c r="C6" s="16">
        <f>B6-本人_生年</f>
        <v/>
      </c>
      <c r="D6" s="16">
        <f>IF(配偶者_生年=0,"",B6-配偶者_生年)</f>
        <v/>
      </c>
      <c r="E6" s="17">
        <f>IF(C6&lt;=本人_就労終了,本人_年収*POWER(1+本人_昇給率,A6),0)+IF(配偶者_生年=0,0,IF(B6-配偶者_生年&lt;=配偶_就労終了,配偶_年収*POWER(1+配偶_昇給率,A6),0))+その他収入</f>
        <v/>
      </c>
      <c r="F6" s="17">
        <f>IF(C6=本人_就労終了,本人_退職金,0)+IF(配偶者_生年=0,0,IF(B6-配偶者_生年=配偶_就労終了,配偶_退職金,0))</f>
        <v/>
      </c>
      <c r="G6" s="17">
        <f>IF(C6&gt;=年金開始年齢,年金額,0)</f>
        <v/>
      </c>
      <c r="H6" s="17">
        <f>E6+F6+G6</f>
        <v/>
      </c>
      <c r="I6" s="17">
        <f>生活費*POWER(1+物価上昇率,A6)*IF(C6&lt;=本人_就労終了,1,退職後生活費率)</f>
        <v/>
      </c>
      <c r="J6" s="17">
        <f>IF(B6&lt;=住居費終了年,住居費,住居費_完済後)</f>
        <v/>
      </c>
      <c r="K6" s="17">
        <f>IF(子1_生年=0,0,IFERROR(INDEX(教育費表,MATCH(1,INDEX((教育_開始&lt;=(B6-子1_生年))*(教育_終了&gt;=(B6-子1_生年)),0),0),子1_進路),0))+IF(子2_生年=0,0,IFERROR(INDEX(教育費表,MATCH(1,INDEX((教育_開始&lt;=(B6-子2_生年))*(教育_終了&gt;=(B6-子2_生年)),0),0),子2_進路),0))+IF(子3_生年=0,0,IFERROR(INDEX(教育費表,MATCH(1,INDEX((教育_開始&lt;=(B6-子3_生年))*(教育_終了&gt;=(B6-子3_生年)),0),0),子3_進路),0))</f>
        <v/>
      </c>
      <c r="L6" s="17">
        <f>IF(支出1_年=B6,支出1_額,0)+IF(支出2_年=B6,支出2_額,0)+IF(支出3_年=B6,支出3_額,0)+IF(支出4_年=B6,支出4_額,0)</f>
        <v/>
      </c>
      <c r="M6" s="17">
        <f>I6+J6+K6+L6</f>
        <v/>
      </c>
      <c r="N6" s="17">
        <f>H6-M6</f>
        <v/>
      </c>
      <c r="O6" s="17">
        <f>MAX(P5,0)*利回り</f>
        <v/>
      </c>
      <c r="P6" s="18">
        <f>P5+O6+N6</f>
        <v/>
      </c>
    </row>
    <row r="7">
      <c r="A7" s="16" t="n">
        <v>5</v>
      </c>
      <c r="B7" s="16">
        <f>起点年+A7</f>
        <v/>
      </c>
      <c r="C7" s="16">
        <f>B7-本人_生年</f>
        <v/>
      </c>
      <c r="D7" s="16">
        <f>IF(配偶者_生年=0,"",B7-配偶者_生年)</f>
        <v/>
      </c>
      <c r="E7" s="17">
        <f>IF(C7&lt;=本人_就労終了,本人_年収*POWER(1+本人_昇給率,A7),0)+IF(配偶者_生年=0,0,IF(B7-配偶者_生年&lt;=配偶_就労終了,配偶_年収*POWER(1+配偶_昇給率,A7),0))+その他収入</f>
        <v/>
      </c>
      <c r="F7" s="17">
        <f>IF(C7=本人_就労終了,本人_退職金,0)+IF(配偶者_生年=0,0,IF(B7-配偶者_生年=配偶_就労終了,配偶_退職金,0))</f>
        <v/>
      </c>
      <c r="G7" s="17">
        <f>IF(C7&gt;=年金開始年齢,年金額,0)</f>
        <v/>
      </c>
      <c r="H7" s="17">
        <f>E7+F7+G7</f>
        <v/>
      </c>
      <c r="I7" s="17">
        <f>生活費*POWER(1+物価上昇率,A7)*IF(C7&lt;=本人_就労終了,1,退職後生活費率)</f>
        <v/>
      </c>
      <c r="J7" s="17">
        <f>IF(B7&lt;=住居費終了年,住居費,住居費_完済後)</f>
        <v/>
      </c>
      <c r="K7" s="17">
        <f>IF(子1_生年=0,0,IFERROR(INDEX(教育費表,MATCH(1,INDEX((教育_開始&lt;=(B7-子1_生年))*(教育_終了&gt;=(B7-子1_生年)),0),0),子1_進路),0))+IF(子2_生年=0,0,IFERROR(INDEX(教育費表,MATCH(1,INDEX((教育_開始&lt;=(B7-子2_生年))*(教育_終了&gt;=(B7-子2_生年)),0),0),子2_進路),0))+IF(子3_生年=0,0,IFERROR(INDEX(教育費表,MATCH(1,INDEX((教育_開始&lt;=(B7-子3_生年))*(教育_終了&gt;=(B7-子3_生年)),0),0),子3_進路),0))</f>
        <v/>
      </c>
      <c r="L7" s="17">
        <f>IF(支出1_年=B7,支出1_額,0)+IF(支出2_年=B7,支出2_額,0)+IF(支出3_年=B7,支出3_額,0)+IF(支出4_年=B7,支出4_額,0)</f>
        <v/>
      </c>
      <c r="M7" s="17">
        <f>I7+J7+K7+L7</f>
        <v/>
      </c>
      <c r="N7" s="17">
        <f>H7-M7</f>
        <v/>
      </c>
      <c r="O7" s="17">
        <f>MAX(P6,0)*利回り</f>
        <v/>
      </c>
      <c r="P7" s="18">
        <f>P6+O7+N7</f>
        <v/>
      </c>
    </row>
    <row r="8">
      <c r="A8" s="16" t="n">
        <v>6</v>
      </c>
      <c r="B8" s="16">
        <f>起点年+A8</f>
        <v/>
      </c>
      <c r="C8" s="16">
        <f>B8-本人_生年</f>
        <v/>
      </c>
      <c r="D8" s="16">
        <f>IF(配偶者_生年=0,"",B8-配偶者_生年)</f>
        <v/>
      </c>
      <c r="E8" s="17">
        <f>IF(C8&lt;=本人_就労終了,本人_年収*POWER(1+本人_昇給率,A8),0)+IF(配偶者_生年=0,0,IF(B8-配偶者_生年&lt;=配偶_就労終了,配偶_年収*POWER(1+配偶_昇給率,A8),0))+その他収入</f>
        <v/>
      </c>
      <c r="F8" s="17">
        <f>IF(C8=本人_就労終了,本人_退職金,0)+IF(配偶者_生年=0,0,IF(B8-配偶者_生年=配偶_就労終了,配偶_退職金,0))</f>
        <v/>
      </c>
      <c r="G8" s="17">
        <f>IF(C8&gt;=年金開始年齢,年金額,0)</f>
        <v/>
      </c>
      <c r="H8" s="17">
        <f>E8+F8+G8</f>
        <v/>
      </c>
      <c r="I8" s="17">
        <f>生活費*POWER(1+物価上昇率,A8)*IF(C8&lt;=本人_就労終了,1,退職後生活費率)</f>
        <v/>
      </c>
      <c r="J8" s="17">
        <f>IF(B8&lt;=住居費終了年,住居費,住居費_完済後)</f>
        <v/>
      </c>
      <c r="K8" s="17">
        <f>IF(子1_生年=0,0,IFERROR(INDEX(教育費表,MATCH(1,INDEX((教育_開始&lt;=(B8-子1_生年))*(教育_終了&gt;=(B8-子1_生年)),0),0),子1_進路),0))+IF(子2_生年=0,0,IFERROR(INDEX(教育費表,MATCH(1,INDEX((教育_開始&lt;=(B8-子2_生年))*(教育_終了&gt;=(B8-子2_生年)),0),0),子2_進路),0))+IF(子3_生年=0,0,IFERROR(INDEX(教育費表,MATCH(1,INDEX((教育_開始&lt;=(B8-子3_生年))*(教育_終了&gt;=(B8-子3_生年)),0),0),子3_進路),0))</f>
        <v/>
      </c>
      <c r="L8" s="17">
        <f>IF(支出1_年=B8,支出1_額,0)+IF(支出2_年=B8,支出2_額,0)+IF(支出3_年=B8,支出3_額,0)+IF(支出4_年=B8,支出4_額,0)</f>
        <v/>
      </c>
      <c r="M8" s="17">
        <f>I8+J8+K8+L8</f>
        <v/>
      </c>
      <c r="N8" s="17">
        <f>H8-M8</f>
        <v/>
      </c>
      <c r="O8" s="17">
        <f>MAX(P7,0)*利回り</f>
        <v/>
      </c>
      <c r="P8" s="18">
        <f>P7+O8+N8</f>
        <v/>
      </c>
    </row>
    <row r="9">
      <c r="A9" s="16" t="n">
        <v>7</v>
      </c>
      <c r="B9" s="16">
        <f>起点年+A9</f>
        <v/>
      </c>
      <c r="C9" s="16">
        <f>B9-本人_生年</f>
        <v/>
      </c>
      <c r="D9" s="16">
        <f>IF(配偶者_生年=0,"",B9-配偶者_生年)</f>
        <v/>
      </c>
      <c r="E9" s="17">
        <f>IF(C9&lt;=本人_就労終了,本人_年収*POWER(1+本人_昇給率,A9),0)+IF(配偶者_生年=0,0,IF(B9-配偶者_生年&lt;=配偶_就労終了,配偶_年収*POWER(1+配偶_昇給率,A9),0))+その他収入</f>
        <v/>
      </c>
      <c r="F9" s="17">
        <f>IF(C9=本人_就労終了,本人_退職金,0)+IF(配偶者_生年=0,0,IF(B9-配偶者_生年=配偶_就労終了,配偶_退職金,0))</f>
        <v/>
      </c>
      <c r="G9" s="17">
        <f>IF(C9&gt;=年金開始年齢,年金額,0)</f>
        <v/>
      </c>
      <c r="H9" s="17">
        <f>E9+F9+G9</f>
        <v/>
      </c>
      <c r="I9" s="17">
        <f>生活費*POWER(1+物価上昇率,A9)*IF(C9&lt;=本人_就労終了,1,退職後生活費率)</f>
        <v/>
      </c>
      <c r="J9" s="17">
        <f>IF(B9&lt;=住居費終了年,住居費,住居費_完済後)</f>
        <v/>
      </c>
      <c r="K9" s="17">
        <f>IF(子1_生年=0,0,IFERROR(INDEX(教育費表,MATCH(1,INDEX((教育_開始&lt;=(B9-子1_生年))*(教育_終了&gt;=(B9-子1_生年)),0),0),子1_進路),0))+IF(子2_生年=0,0,IFERROR(INDEX(教育費表,MATCH(1,INDEX((教育_開始&lt;=(B9-子2_生年))*(教育_終了&gt;=(B9-子2_生年)),0),0),子2_進路),0))+IF(子3_生年=0,0,IFERROR(INDEX(教育費表,MATCH(1,INDEX((教育_開始&lt;=(B9-子3_生年))*(教育_終了&gt;=(B9-子3_生年)),0),0),子3_進路),0))</f>
        <v/>
      </c>
      <c r="L9" s="17">
        <f>IF(支出1_年=B9,支出1_額,0)+IF(支出2_年=B9,支出2_額,0)+IF(支出3_年=B9,支出3_額,0)+IF(支出4_年=B9,支出4_額,0)</f>
        <v/>
      </c>
      <c r="M9" s="17">
        <f>I9+J9+K9+L9</f>
        <v/>
      </c>
      <c r="N9" s="17">
        <f>H9-M9</f>
        <v/>
      </c>
      <c r="O9" s="17">
        <f>MAX(P8,0)*利回り</f>
        <v/>
      </c>
      <c r="P9" s="18">
        <f>P8+O9+N9</f>
        <v/>
      </c>
    </row>
    <row r="10">
      <c r="A10" s="16" t="n">
        <v>8</v>
      </c>
      <c r="B10" s="16">
        <f>起点年+A10</f>
        <v/>
      </c>
      <c r="C10" s="16">
        <f>B10-本人_生年</f>
        <v/>
      </c>
      <c r="D10" s="16">
        <f>IF(配偶者_生年=0,"",B10-配偶者_生年)</f>
        <v/>
      </c>
      <c r="E10" s="17">
        <f>IF(C10&lt;=本人_就労終了,本人_年収*POWER(1+本人_昇給率,A10),0)+IF(配偶者_生年=0,0,IF(B10-配偶者_生年&lt;=配偶_就労終了,配偶_年収*POWER(1+配偶_昇給率,A10),0))+その他収入</f>
        <v/>
      </c>
      <c r="F10" s="17">
        <f>IF(C10=本人_就労終了,本人_退職金,0)+IF(配偶者_生年=0,0,IF(B10-配偶者_生年=配偶_就労終了,配偶_退職金,0))</f>
        <v/>
      </c>
      <c r="G10" s="17">
        <f>IF(C10&gt;=年金開始年齢,年金額,0)</f>
        <v/>
      </c>
      <c r="H10" s="17">
        <f>E10+F10+G10</f>
        <v/>
      </c>
      <c r="I10" s="17">
        <f>生活費*POWER(1+物価上昇率,A10)*IF(C10&lt;=本人_就労終了,1,退職後生活費率)</f>
        <v/>
      </c>
      <c r="J10" s="17">
        <f>IF(B10&lt;=住居費終了年,住居費,住居費_完済後)</f>
        <v/>
      </c>
      <c r="K10" s="17">
        <f>IF(子1_生年=0,0,IFERROR(INDEX(教育費表,MATCH(1,INDEX((教育_開始&lt;=(B10-子1_生年))*(教育_終了&gt;=(B10-子1_生年)),0),0),子1_進路),0))+IF(子2_生年=0,0,IFERROR(INDEX(教育費表,MATCH(1,INDEX((教育_開始&lt;=(B10-子2_生年))*(教育_終了&gt;=(B10-子2_生年)),0),0),子2_進路),0))+IF(子3_生年=0,0,IFERROR(INDEX(教育費表,MATCH(1,INDEX((教育_開始&lt;=(B10-子3_生年))*(教育_終了&gt;=(B10-子3_生年)),0),0),子3_進路),0))</f>
        <v/>
      </c>
      <c r="L10" s="17">
        <f>IF(支出1_年=B10,支出1_額,0)+IF(支出2_年=B10,支出2_額,0)+IF(支出3_年=B10,支出3_額,0)+IF(支出4_年=B10,支出4_額,0)</f>
        <v/>
      </c>
      <c r="M10" s="17">
        <f>I10+J10+K10+L10</f>
        <v/>
      </c>
      <c r="N10" s="17">
        <f>H10-M10</f>
        <v/>
      </c>
      <c r="O10" s="17">
        <f>MAX(P9,0)*利回り</f>
        <v/>
      </c>
      <c r="P10" s="18">
        <f>P9+O10+N10</f>
        <v/>
      </c>
    </row>
    <row r="11">
      <c r="A11" s="16" t="n">
        <v>9</v>
      </c>
      <c r="B11" s="16">
        <f>起点年+A11</f>
        <v/>
      </c>
      <c r="C11" s="16">
        <f>B11-本人_生年</f>
        <v/>
      </c>
      <c r="D11" s="16">
        <f>IF(配偶者_生年=0,"",B11-配偶者_生年)</f>
        <v/>
      </c>
      <c r="E11" s="17">
        <f>IF(C11&lt;=本人_就労終了,本人_年収*POWER(1+本人_昇給率,A11),0)+IF(配偶者_生年=0,0,IF(B11-配偶者_生年&lt;=配偶_就労終了,配偶_年収*POWER(1+配偶_昇給率,A11),0))+その他収入</f>
        <v/>
      </c>
      <c r="F11" s="17">
        <f>IF(C11=本人_就労終了,本人_退職金,0)+IF(配偶者_生年=0,0,IF(B11-配偶者_生年=配偶_就労終了,配偶_退職金,0))</f>
        <v/>
      </c>
      <c r="G11" s="17">
        <f>IF(C11&gt;=年金開始年齢,年金額,0)</f>
        <v/>
      </c>
      <c r="H11" s="17">
        <f>E11+F11+G11</f>
        <v/>
      </c>
      <c r="I11" s="17">
        <f>生活費*POWER(1+物価上昇率,A11)*IF(C11&lt;=本人_就労終了,1,退職後生活費率)</f>
        <v/>
      </c>
      <c r="J11" s="17">
        <f>IF(B11&lt;=住居費終了年,住居費,住居費_完済後)</f>
        <v/>
      </c>
      <c r="K11" s="17">
        <f>IF(子1_生年=0,0,IFERROR(INDEX(教育費表,MATCH(1,INDEX((教育_開始&lt;=(B11-子1_生年))*(教育_終了&gt;=(B11-子1_生年)),0),0),子1_進路),0))+IF(子2_生年=0,0,IFERROR(INDEX(教育費表,MATCH(1,INDEX((教育_開始&lt;=(B11-子2_生年))*(教育_終了&gt;=(B11-子2_生年)),0),0),子2_進路),0))+IF(子3_生年=0,0,IFERROR(INDEX(教育費表,MATCH(1,INDEX((教育_開始&lt;=(B11-子3_生年))*(教育_終了&gt;=(B11-子3_生年)),0),0),子3_進路),0))</f>
        <v/>
      </c>
      <c r="L11" s="17">
        <f>IF(支出1_年=B11,支出1_額,0)+IF(支出2_年=B11,支出2_額,0)+IF(支出3_年=B11,支出3_額,0)+IF(支出4_年=B11,支出4_額,0)</f>
        <v/>
      </c>
      <c r="M11" s="17">
        <f>I11+J11+K11+L11</f>
        <v/>
      </c>
      <c r="N11" s="17">
        <f>H11-M11</f>
        <v/>
      </c>
      <c r="O11" s="17">
        <f>MAX(P10,0)*利回り</f>
        <v/>
      </c>
      <c r="P11" s="18">
        <f>P10+O11+N11</f>
        <v/>
      </c>
    </row>
    <row r="12">
      <c r="A12" s="16" t="n">
        <v>10</v>
      </c>
      <c r="B12" s="16">
        <f>起点年+A12</f>
        <v/>
      </c>
      <c r="C12" s="16">
        <f>B12-本人_生年</f>
        <v/>
      </c>
      <c r="D12" s="16">
        <f>IF(配偶者_生年=0,"",B12-配偶者_生年)</f>
        <v/>
      </c>
      <c r="E12" s="17">
        <f>IF(C12&lt;=本人_就労終了,本人_年収*POWER(1+本人_昇給率,A12),0)+IF(配偶者_生年=0,0,IF(B12-配偶者_生年&lt;=配偶_就労終了,配偶_年収*POWER(1+配偶_昇給率,A12),0))+その他収入</f>
        <v/>
      </c>
      <c r="F12" s="17">
        <f>IF(C12=本人_就労終了,本人_退職金,0)+IF(配偶者_生年=0,0,IF(B12-配偶者_生年=配偶_就労終了,配偶_退職金,0))</f>
        <v/>
      </c>
      <c r="G12" s="17">
        <f>IF(C12&gt;=年金開始年齢,年金額,0)</f>
        <v/>
      </c>
      <c r="H12" s="17">
        <f>E12+F12+G12</f>
        <v/>
      </c>
      <c r="I12" s="17">
        <f>生活費*POWER(1+物価上昇率,A12)*IF(C12&lt;=本人_就労終了,1,退職後生活費率)</f>
        <v/>
      </c>
      <c r="J12" s="17">
        <f>IF(B12&lt;=住居費終了年,住居費,住居費_完済後)</f>
        <v/>
      </c>
      <c r="K12" s="17">
        <f>IF(子1_生年=0,0,IFERROR(INDEX(教育費表,MATCH(1,INDEX((教育_開始&lt;=(B12-子1_生年))*(教育_終了&gt;=(B12-子1_生年)),0),0),子1_進路),0))+IF(子2_生年=0,0,IFERROR(INDEX(教育費表,MATCH(1,INDEX((教育_開始&lt;=(B12-子2_生年))*(教育_終了&gt;=(B12-子2_生年)),0),0),子2_進路),0))+IF(子3_生年=0,0,IFERROR(INDEX(教育費表,MATCH(1,INDEX((教育_開始&lt;=(B12-子3_生年))*(教育_終了&gt;=(B12-子3_生年)),0),0),子3_進路),0))</f>
        <v/>
      </c>
      <c r="L12" s="17">
        <f>IF(支出1_年=B12,支出1_額,0)+IF(支出2_年=B12,支出2_額,0)+IF(支出3_年=B12,支出3_額,0)+IF(支出4_年=B12,支出4_額,0)</f>
        <v/>
      </c>
      <c r="M12" s="17">
        <f>I12+J12+K12+L12</f>
        <v/>
      </c>
      <c r="N12" s="17">
        <f>H12-M12</f>
        <v/>
      </c>
      <c r="O12" s="17">
        <f>MAX(P11,0)*利回り</f>
        <v/>
      </c>
      <c r="P12" s="18">
        <f>P11+O12+N12</f>
        <v/>
      </c>
    </row>
    <row r="13">
      <c r="A13" s="16" t="n">
        <v>11</v>
      </c>
      <c r="B13" s="16">
        <f>起点年+A13</f>
        <v/>
      </c>
      <c r="C13" s="16">
        <f>B13-本人_生年</f>
        <v/>
      </c>
      <c r="D13" s="16">
        <f>IF(配偶者_生年=0,"",B13-配偶者_生年)</f>
        <v/>
      </c>
      <c r="E13" s="17">
        <f>IF(C13&lt;=本人_就労終了,本人_年収*POWER(1+本人_昇給率,A13),0)+IF(配偶者_生年=0,0,IF(B13-配偶者_生年&lt;=配偶_就労終了,配偶_年収*POWER(1+配偶_昇給率,A13),0))+その他収入</f>
        <v/>
      </c>
      <c r="F13" s="17">
        <f>IF(C13=本人_就労終了,本人_退職金,0)+IF(配偶者_生年=0,0,IF(B13-配偶者_生年=配偶_就労終了,配偶_退職金,0))</f>
        <v/>
      </c>
      <c r="G13" s="17">
        <f>IF(C13&gt;=年金開始年齢,年金額,0)</f>
        <v/>
      </c>
      <c r="H13" s="17">
        <f>E13+F13+G13</f>
        <v/>
      </c>
      <c r="I13" s="17">
        <f>生活費*POWER(1+物価上昇率,A13)*IF(C13&lt;=本人_就労終了,1,退職後生活費率)</f>
        <v/>
      </c>
      <c r="J13" s="17">
        <f>IF(B13&lt;=住居費終了年,住居費,住居費_完済後)</f>
        <v/>
      </c>
      <c r="K13" s="17">
        <f>IF(子1_生年=0,0,IFERROR(INDEX(教育費表,MATCH(1,INDEX((教育_開始&lt;=(B13-子1_生年))*(教育_終了&gt;=(B13-子1_生年)),0),0),子1_進路),0))+IF(子2_生年=0,0,IFERROR(INDEX(教育費表,MATCH(1,INDEX((教育_開始&lt;=(B13-子2_生年))*(教育_終了&gt;=(B13-子2_生年)),0),0),子2_進路),0))+IF(子3_生年=0,0,IFERROR(INDEX(教育費表,MATCH(1,INDEX((教育_開始&lt;=(B13-子3_生年))*(教育_終了&gt;=(B13-子3_生年)),0),0),子3_進路),0))</f>
        <v/>
      </c>
      <c r="L13" s="17">
        <f>IF(支出1_年=B13,支出1_額,0)+IF(支出2_年=B13,支出2_額,0)+IF(支出3_年=B13,支出3_額,0)+IF(支出4_年=B13,支出4_額,0)</f>
        <v/>
      </c>
      <c r="M13" s="17">
        <f>I13+J13+K13+L13</f>
        <v/>
      </c>
      <c r="N13" s="17">
        <f>H13-M13</f>
        <v/>
      </c>
      <c r="O13" s="17">
        <f>MAX(P12,0)*利回り</f>
        <v/>
      </c>
      <c r="P13" s="18">
        <f>P12+O13+N13</f>
        <v/>
      </c>
    </row>
    <row r="14">
      <c r="A14" s="16" t="n">
        <v>12</v>
      </c>
      <c r="B14" s="16">
        <f>起点年+A14</f>
        <v/>
      </c>
      <c r="C14" s="16">
        <f>B14-本人_生年</f>
        <v/>
      </c>
      <c r="D14" s="16">
        <f>IF(配偶者_生年=0,"",B14-配偶者_生年)</f>
        <v/>
      </c>
      <c r="E14" s="17">
        <f>IF(C14&lt;=本人_就労終了,本人_年収*POWER(1+本人_昇給率,A14),0)+IF(配偶者_生年=0,0,IF(B14-配偶者_生年&lt;=配偶_就労終了,配偶_年収*POWER(1+配偶_昇給率,A14),0))+その他収入</f>
        <v/>
      </c>
      <c r="F14" s="17">
        <f>IF(C14=本人_就労終了,本人_退職金,0)+IF(配偶者_生年=0,0,IF(B14-配偶者_生年=配偶_就労終了,配偶_退職金,0))</f>
        <v/>
      </c>
      <c r="G14" s="17">
        <f>IF(C14&gt;=年金開始年齢,年金額,0)</f>
        <v/>
      </c>
      <c r="H14" s="17">
        <f>E14+F14+G14</f>
        <v/>
      </c>
      <c r="I14" s="17">
        <f>生活費*POWER(1+物価上昇率,A14)*IF(C14&lt;=本人_就労終了,1,退職後生活費率)</f>
        <v/>
      </c>
      <c r="J14" s="17">
        <f>IF(B14&lt;=住居費終了年,住居費,住居費_完済後)</f>
        <v/>
      </c>
      <c r="K14" s="17">
        <f>IF(子1_生年=0,0,IFERROR(INDEX(教育費表,MATCH(1,INDEX((教育_開始&lt;=(B14-子1_生年))*(教育_終了&gt;=(B14-子1_生年)),0),0),子1_進路),0))+IF(子2_生年=0,0,IFERROR(INDEX(教育費表,MATCH(1,INDEX((教育_開始&lt;=(B14-子2_生年))*(教育_終了&gt;=(B14-子2_生年)),0),0),子2_進路),0))+IF(子3_生年=0,0,IFERROR(INDEX(教育費表,MATCH(1,INDEX((教育_開始&lt;=(B14-子3_生年))*(教育_終了&gt;=(B14-子3_生年)),0),0),子3_進路),0))</f>
        <v/>
      </c>
      <c r="L14" s="17">
        <f>IF(支出1_年=B14,支出1_額,0)+IF(支出2_年=B14,支出2_額,0)+IF(支出3_年=B14,支出3_額,0)+IF(支出4_年=B14,支出4_額,0)</f>
        <v/>
      </c>
      <c r="M14" s="17">
        <f>I14+J14+K14+L14</f>
        <v/>
      </c>
      <c r="N14" s="17">
        <f>H14-M14</f>
        <v/>
      </c>
      <c r="O14" s="17">
        <f>MAX(P13,0)*利回り</f>
        <v/>
      </c>
      <c r="P14" s="18">
        <f>P13+O14+N14</f>
        <v/>
      </c>
    </row>
    <row r="15">
      <c r="A15" s="16" t="n">
        <v>13</v>
      </c>
      <c r="B15" s="16">
        <f>起点年+A15</f>
        <v/>
      </c>
      <c r="C15" s="16">
        <f>B15-本人_生年</f>
        <v/>
      </c>
      <c r="D15" s="16">
        <f>IF(配偶者_生年=0,"",B15-配偶者_生年)</f>
        <v/>
      </c>
      <c r="E15" s="17">
        <f>IF(C15&lt;=本人_就労終了,本人_年収*POWER(1+本人_昇給率,A15),0)+IF(配偶者_生年=0,0,IF(B15-配偶者_生年&lt;=配偶_就労終了,配偶_年収*POWER(1+配偶_昇給率,A15),0))+その他収入</f>
        <v/>
      </c>
      <c r="F15" s="17">
        <f>IF(C15=本人_就労終了,本人_退職金,0)+IF(配偶者_生年=0,0,IF(B15-配偶者_生年=配偶_就労終了,配偶_退職金,0))</f>
        <v/>
      </c>
      <c r="G15" s="17">
        <f>IF(C15&gt;=年金開始年齢,年金額,0)</f>
        <v/>
      </c>
      <c r="H15" s="17">
        <f>E15+F15+G15</f>
        <v/>
      </c>
      <c r="I15" s="17">
        <f>生活費*POWER(1+物価上昇率,A15)*IF(C15&lt;=本人_就労終了,1,退職後生活費率)</f>
        <v/>
      </c>
      <c r="J15" s="17">
        <f>IF(B15&lt;=住居費終了年,住居費,住居費_完済後)</f>
        <v/>
      </c>
      <c r="K15" s="17">
        <f>IF(子1_生年=0,0,IFERROR(INDEX(教育費表,MATCH(1,INDEX((教育_開始&lt;=(B15-子1_生年))*(教育_終了&gt;=(B15-子1_生年)),0),0),子1_進路),0))+IF(子2_生年=0,0,IFERROR(INDEX(教育費表,MATCH(1,INDEX((教育_開始&lt;=(B15-子2_生年))*(教育_終了&gt;=(B15-子2_生年)),0),0),子2_進路),0))+IF(子3_生年=0,0,IFERROR(INDEX(教育費表,MATCH(1,INDEX((教育_開始&lt;=(B15-子3_生年))*(教育_終了&gt;=(B15-子3_生年)),0),0),子3_進路),0))</f>
        <v/>
      </c>
      <c r="L15" s="17">
        <f>IF(支出1_年=B15,支出1_額,0)+IF(支出2_年=B15,支出2_額,0)+IF(支出3_年=B15,支出3_額,0)+IF(支出4_年=B15,支出4_額,0)</f>
        <v/>
      </c>
      <c r="M15" s="17">
        <f>I15+J15+K15+L15</f>
        <v/>
      </c>
      <c r="N15" s="17">
        <f>H15-M15</f>
        <v/>
      </c>
      <c r="O15" s="17">
        <f>MAX(P14,0)*利回り</f>
        <v/>
      </c>
      <c r="P15" s="18">
        <f>P14+O15+N15</f>
        <v/>
      </c>
    </row>
    <row r="16">
      <c r="A16" s="16" t="n">
        <v>14</v>
      </c>
      <c r="B16" s="16">
        <f>起点年+A16</f>
        <v/>
      </c>
      <c r="C16" s="16">
        <f>B16-本人_生年</f>
        <v/>
      </c>
      <c r="D16" s="16">
        <f>IF(配偶者_生年=0,"",B16-配偶者_生年)</f>
        <v/>
      </c>
      <c r="E16" s="17">
        <f>IF(C16&lt;=本人_就労終了,本人_年収*POWER(1+本人_昇給率,A16),0)+IF(配偶者_生年=0,0,IF(B16-配偶者_生年&lt;=配偶_就労終了,配偶_年収*POWER(1+配偶_昇給率,A16),0))+その他収入</f>
        <v/>
      </c>
      <c r="F16" s="17">
        <f>IF(C16=本人_就労終了,本人_退職金,0)+IF(配偶者_生年=0,0,IF(B16-配偶者_生年=配偶_就労終了,配偶_退職金,0))</f>
        <v/>
      </c>
      <c r="G16" s="17">
        <f>IF(C16&gt;=年金開始年齢,年金額,0)</f>
        <v/>
      </c>
      <c r="H16" s="17">
        <f>E16+F16+G16</f>
        <v/>
      </c>
      <c r="I16" s="17">
        <f>生活費*POWER(1+物価上昇率,A16)*IF(C16&lt;=本人_就労終了,1,退職後生活費率)</f>
        <v/>
      </c>
      <c r="J16" s="17">
        <f>IF(B16&lt;=住居費終了年,住居費,住居費_完済後)</f>
        <v/>
      </c>
      <c r="K16" s="17">
        <f>IF(子1_生年=0,0,IFERROR(INDEX(教育費表,MATCH(1,INDEX((教育_開始&lt;=(B16-子1_生年))*(教育_終了&gt;=(B16-子1_生年)),0),0),子1_進路),0))+IF(子2_生年=0,0,IFERROR(INDEX(教育費表,MATCH(1,INDEX((教育_開始&lt;=(B16-子2_生年))*(教育_終了&gt;=(B16-子2_生年)),0),0),子2_進路),0))+IF(子3_生年=0,0,IFERROR(INDEX(教育費表,MATCH(1,INDEX((教育_開始&lt;=(B16-子3_生年))*(教育_終了&gt;=(B16-子3_生年)),0),0),子3_進路),0))</f>
        <v/>
      </c>
      <c r="L16" s="17">
        <f>IF(支出1_年=B16,支出1_額,0)+IF(支出2_年=B16,支出2_額,0)+IF(支出3_年=B16,支出3_額,0)+IF(支出4_年=B16,支出4_額,0)</f>
        <v/>
      </c>
      <c r="M16" s="17">
        <f>I16+J16+K16+L16</f>
        <v/>
      </c>
      <c r="N16" s="17">
        <f>H16-M16</f>
        <v/>
      </c>
      <c r="O16" s="17">
        <f>MAX(P15,0)*利回り</f>
        <v/>
      </c>
      <c r="P16" s="18">
        <f>P15+O16+N16</f>
        <v/>
      </c>
    </row>
    <row r="17">
      <c r="A17" s="16" t="n">
        <v>15</v>
      </c>
      <c r="B17" s="16">
        <f>起点年+A17</f>
        <v/>
      </c>
      <c r="C17" s="16">
        <f>B17-本人_生年</f>
        <v/>
      </c>
      <c r="D17" s="16">
        <f>IF(配偶者_生年=0,"",B17-配偶者_生年)</f>
        <v/>
      </c>
      <c r="E17" s="17">
        <f>IF(C17&lt;=本人_就労終了,本人_年収*POWER(1+本人_昇給率,A17),0)+IF(配偶者_生年=0,0,IF(B17-配偶者_生年&lt;=配偶_就労終了,配偶_年収*POWER(1+配偶_昇給率,A17),0))+その他収入</f>
        <v/>
      </c>
      <c r="F17" s="17">
        <f>IF(C17=本人_就労終了,本人_退職金,0)+IF(配偶者_生年=0,0,IF(B17-配偶者_生年=配偶_就労終了,配偶_退職金,0))</f>
        <v/>
      </c>
      <c r="G17" s="17">
        <f>IF(C17&gt;=年金開始年齢,年金額,0)</f>
        <v/>
      </c>
      <c r="H17" s="17">
        <f>E17+F17+G17</f>
        <v/>
      </c>
      <c r="I17" s="17">
        <f>生活費*POWER(1+物価上昇率,A17)*IF(C17&lt;=本人_就労終了,1,退職後生活費率)</f>
        <v/>
      </c>
      <c r="J17" s="17">
        <f>IF(B17&lt;=住居費終了年,住居費,住居費_完済後)</f>
        <v/>
      </c>
      <c r="K17" s="17">
        <f>IF(子1_生年=0,0,IFERROR(INDEX(教育費表,MATCH(1,INDEX((教育_開始&lt;=(B17-子1_生年))*(教育_終了&gt;=(B17-子1_生年)),0),0),子1_進路),0))+IF(子2_生年=0,0,IFERROR(INDEX(教育費表,MATCH(1,INDEX((教育_開始&lt;=(B17-子2_生年))*(教育_終了&gt;=(B17-子2_生年)),0),0),子2_進路),0))+IF(子3_生年=0,0,IFERROR(INDEX(教育費表,MATCH(1,INDEX((教育_開始&lt;=(B17-子3_生年))*(教育_終了&gt;=(B17-子3_生年)),0),0),子3_進路),0))</f>
        <v/>
      </c>
      <c r="L17" s="17">
        <f>IF(支出1_年=B17,支出1_額,0)+IF(支出2_年=B17,支出2_額,0)+IF(支出3_年=B17,支出3_額,0)+IF(支出4_年=B17,支出4_額,0)</f>
        <v/>
      </c>
      <c r="M17" s="17">
        <f>I17+J17+K17+L17</f>
        <v/>
      </c>
      <c r="N17" s="17">
        <f>H17-M17</f>
        <v/>
      </c>
      <c r="O17" s="17">
        <f>MAX(P16,0)*利回り</f>
        <v/>
      </c>
      <c r="P17" s="18">
        <f>P16+O17+N17</f>
        <v/>
      </c>
    </row>
    <row r="18">
      <c r="A18" s="16" t="n">
        <v>16</v>
      </c>
      <c r="B18" s="16">
        <f>起点年+A18</f>
        <v/>
      </c>
      <c r="C18" s="16">
        <f>B18-本人_生年</f>
        <v/>
      </c>
      <c r="D18" s="16">
        <f>IF(配偶者_生年=0,"",B18-配偶者_生年)</f>
        <v/>
      </c>
      <c r="E18" s="17">
        <f>IF(C18&lt;=本人_就労終了,本人_年収*POWER(1+本人_昇給率,A18),0)+IF(配偶者_生年=0,0,IF(B18-配偶者_生年&lt;=配偶_就労終了,配偶_年収*POWER(1+配偶_昇給率,A18),0))+その他収入</f>
        <v/>
      </c>
      <c r="F18" s="17">
        <f>IF(C18=本人_就労終了,本人_退職金,0)+IF(配偶者_生年=0,0,IF(B18-配偶者_生年=配偶_就労終了,配偶_退職金,0))</f>
        <v/>
      </c>
      <c r="G18" s="17">
        <f>IF(C18&gt;=年金開始年齢,年金額,0)</f>
        <v/>
      </c>
      <c r="H18" s="17">
        <f>E18+F18+G18</f>
        <v/>
      </c>
      <c r="I18" s="17">
        <f>生活費*POWER(1+物価上昇率,A18)*IF(C18&lt;=本人_就労終了,1,退職後生活費率)</f>
        <v/>
      </c>
      <c r="J18" s="17">
        <f>IF(B18&lt;=住居費終了年,住居費,住居費_完済後)</f>
        <v/>
      </c>
      <c r="K18" s="17">
        <f>IF(子1_生年=0,0,IFERROR(INDEX(教育費表,MATCH(1,INDEX((教育_開始&lt;=(B18-子1_生年))*(教育_終了&gt;=(B18-子1_生年)),0),0),子1_進路),0))+IF(子2_生年=0,0,IFERROR(INDEX(教育費表,MATCH(1,INDEX((教育_開始&lt;=(B18-子2_生年))*(教育_終了&gt;=(B18-子2_生年)),0),0),子2_進路),0))+IF(子3_生年=0,0,IFERROR(INDEX(教育費表,MATCH(1,INDEX((教育_開始&lt;=(B18-子3_生年))*(教育_終了&gt;=(B18-子3_生年)),0),0),子3_進路),0))</f>
        <v/>
      </c>
      <c r="L18" s="17">
        <f>IF(支出1_年=B18,支出1_額,0)+IF(支出2_年=B18,支出2_額,0)+IF(支出3_年=B18,支出3_額,0)+IF(支出4_年=B18,支出4_額,0)</f>
        <v/>
      </c>
      <c r="M18" s="17">
        <f>I18+J18+K18+L18</f>
        <v/>
      </c>
      <c r="N18" s="17">
        <f>H18-M18</f>
        <v/>
      </c>
      <c r="O18" s="17">
        <f>MAX(P17,0)*利回り</f>
        <v/>
      </c>
      <c r="P18" s="18">
        <f>P17+O18+N18</f>
        <v/>
      </c>
    </row>
    <row r="19">
      <c r="A19" s="16" t="n">
        <v>17</v>
      </c>
      <c r="B19" s="16">
        <f>起点年+A19</f>
        <v/>
      </c>
      <c r="C19" s="16">
        <f>B19-本人_生年</f>
        <v/>
      </c>
      <c r="D19" s="16">
        <f>IF(配偶者_生年=0,"",B19-配偶者_生年)</f>
        <v/>
      </c>
      <c r="E19" s="17">
        <f>IF(C19&lt;=本人_就労終了,本人_年収*POWER(1+本人_昇給率,A19),0)+IF(配偶者_生年=0,0,IF(B19-配偶者_生年&lt;=配偶_就労終了,配偶_年収*POWER(1+配偶_昇給率,A19),0))+その他収入</f>
        <v/>
      </c>
      <c r="F19" s="17">
        <f>IF(C19=本人_就労終了,本人_退職金,0)+IF(配偶者_生年=0,0,IF(B19-配偶者_生年=配偶_就労終了,配偶_退職金,0))</f>
        <v/>
      </c>
      <c r="G19" s="17">
        <f>IF(C19&gt;=年金開始年齢,年金額,0)</f>
        <v/>
      </c>
      <c r="H19" s="17">
        <f>E19+F19+G19</f>
        <v/>
      </c>
      <c r="I19" s="17">
        <f>生活費*POWER(1+物価上昇率,A19)*IF(C19&lt;=本人_就労終了,1,退職後生活費率)</f>
        <v/>
      </c>
      <c r="J19" s="17">
        <f>IF(B19&lt;=住居費終了年,住居費,住居費_完済後)</f>
        <v/>
      </c>
      <c r="K19" s="17">
        <f>IF(子1_生年=0,0,IFERROR(INDEX(教育費表,MATCH(1,INDEX((教育_開始&lt;=(B19-子1_生年))*(教育_終了&gt;=(B19-子1_生年)),0),0),子1_進路),0))+IF(子2_生年=0,0,IFERROR(INDEX(教育費表,MATCH(1,INDEX((教育_開始&lt;=(B19-子2_生年))*(教育_終了&gt;=(B19-子2_生年)),0),0),子2_進路),0))+IF(子3_生年=0,0,IFERROR(INDEX(教育費表,MATCH(1,INDEX((教育_開始&lt;=(B19-子3_生年))*(教育_終了&gt;=(B19-子3_生年)),0),0),子3_進路),0))</f>
        <v/>
      </c>
      <c r="L19" s="17">
        <f>IF(支出1_年=B19,支出1_額,0)+IF(支出2_年=B19,支出2_額,0)+IF(支出3_年=B19,支出3_額,0)+IF(支出4_年=B19,支出4_額,0)</f>
        <v/>
      </c>
      <c r="M19" s="17">
        <f>I19+J19+K19+L19</f>
        <v/>
      </c>
      <c r="N19" s="17">
        <f>H19-M19</f>
        <v/>
      </c>
      <c r="O19" s="17">
        <f>MAX(P18,0)*利回り</f>
        <v/>
      </c>
      <c r="P19" s="18">
        <f>P18+O19+N19</f>
        <v/>
      </c>
    </row>
    <row r="20">
      <c r="A20" s="16" t="n">
        <v>18</v>
      </c>
      <c r="B20" s="16">
        <f>起点年+A20</f>
        <v/>
      </c>
      <c r="C20" s="16">
        <f>B20-本人_生年</f>
        <v/>
      </c>
      <c r="D20" s="16">
        <f>IF(配偶者_生年=0,"",B20-配偶者_生年)</f>
        <v/>
      </c>
      <c r="E20" s="17">
        <f>IF(C20&lt;=本人_就労終了,本人_年収*POWER(1+本人_昇給率,A20),0)+IF(配偶者_生年=0,0,IF(B20-配偶者_生年&lt;=配偶_就労終了,配偶_年収*POWER(1+配偶_昇給率,A20),0))+その他収入</f>
        <v/>
      </c>
      <c r="F20" s="17">
        <f>IF(C20=本人_就労終了,本人_退職金,0)+IF(配偶者_生年=0,0,IF(B20-配偶者_生年=配偶_就労終了,配偶_退職金,0))</f>
        <v/>
      </c>
      <c r="G20" s="17">
        <f>IF(C20&gt;=年金開始年齢,年金額,0)</f>
        <v/>
      </c>
      <c r="H20" s="17">
        <f>E20+F20+G20</f>
        <v/>
      </c>
      <c r="I20" s="17">
        <f>生活費*POWER(1+物価上昇率,A20)*IF(C20&lt;=本人_就労終了,1,退職後生活費率)</f>
        <v/>
      </c>
      <c r="J20" s="17">
        <f>IF(B20&lt;=住居費終了年,住居費,住居費_完済後)</f>
        <v/>
      </c>
      <c r="K20" s="17">
        <f>IF(子1_生年=0,0,IFERROR(INDEX(教育費表,MATCH(1,INDEX((教育_開始&lt;=(B20-子1_生年))*(教育_終了&gt;=(B20-子1_生年)),0),0),子1_進路),0))+IF(子2_生年=0,0,IFERROR(INDEX(教育費表,MATCH(1,INDEX((教育_開始&lt;=(B20-子2_生年))*(教育_終了&gt;=(B20-子2_生年)),0),0),子2_進路),0))+IF(子3_生年=0,0,IFERROR(INDEX(教育費表,MATCH(1,INDEX((教育_開始&lt;=(B20-子3_生年))*(教育_終了&gt;=(B20-子3_生年)),0),0),子3_進路),0))</f>
        <v/>
      </c>
      <c r="L20" s="17">
        <f>IF(支出1_年=B20,支出1_額,0)+IF(支出2_年=B20,支出2_額,0)+IF(支出3_年=B20,支出3_額,0)+IF(支出4_年=B20,支出4_額,0)</f>
        <v/>
      </c>
      <c r="M20" s="17">
        <f>I20+J20+K20+L20</f>
        <v/>
      </c>
      <c r="N20" s="17">
        <f>H20-M20</f>
        <v/>
      </c>
      <c r="O20" s="17">
        <f>MAX(P19,0)*利回り</f>
        <v/>
      </c>
      <c r="P20" s="18">
        <f>P19+O20+N20</f>
        <v/>
      </c>
    </row>
    <row r="21">
      <c r="A21" s="16" t="n">
        <v>19</v>
      </c>
      <c r="B21" s="16">
        <f>起点年+A21</f>
        <v/>
      </c>
      <c r="C21" s="16">
        <f>B21-本人_生年</f>
        <v/>
      </c>
      <c r="D21" s="16">
        <f>IF(配偶者_生年=0,"",B21-配偶者_生年)</f>
        <v/>
      </c>
      <c r="E21" s="17">
        <f>IF(C21&lt;=本人_就労終了,本人_年収*POWER(1+本人_昇給率,A21),0)+IF(配偶者_生年=0,0,IF(B21-配偶者_生年&lt;=配偶_就労終了,配偶_年収*POWER(1+配偶_昇給率,A21),0))+その他収入</f>
        <v/>
      </c>
      <c r="F21" s="17">
        <f>IF(C21=本人_就労終了,本人_退職金,0)+IF(配偶者_生年=0,0,IF(B21-配偶者_生年=配偶_就労終了,配偶_退職金,0))</f>
        <v/>
      </c>
      <c r="G21" s="17">
        <f>IF(C21&gt;=年金開始年齢,年金額,0)</f>
        <v/>
      </c>
      <c r="H21" s="17">
        <f>E21+F21+G21</f>
        <v/>
      </c>
      <c r="I21" s="17">
        <f>生活費*POWER(1+物価上昇率,A21)*IF(C21&lt;=本人_就労終了,1,退職後生活費率)</f>
        <v/>
      </c>
      <c r="J21" s="17">
        <f>IF(B21&lt;=住居費終了年,住居費,住居費_完済後)</f>
        <v/>
      </c>
      <c r="K21" s="17">
        <f>IF(子1_生年=0,0,IFERROR(INDEX(教育費表,MATCH(1,INDEX((教育_開始&lt;=(B21-子1_生年))*(教育_終了&gt;=(B21-子1_生年)),0),0),子1_進路),0))+IF(子2_生年=0,0,IFERROR(INDEX(教育費表,MATCH(1,INDEX((教育_開始&lt;=(B21-子2_生年))*(教育_終了&gt;=(B21-子2_生年)),0),0),子2_進路),0))+IF(子3_生年=0,0,IFERROR(INDEX(教育費表,MATCH(1,INDEX((教育_開始&lt;=(B21-子3_生年))*(教育_終了&gt;=(B21-子3_生年)),0),0),子3_進路),0))</f>
        <v/>
      </c>
      <c r="L21" s="17">
        <f>IF(支出1_年=B21,支出1_額,0)+IF(支出2_年=B21,支出2_額,0)+IF(支出3_年=B21,支出3_額,0)+IF(支出4_年=B21,支出4_額,0)</f>
        <v/>
      </c>
      <c r="M21" s="17">
        <f>I21+J21+K21+L21</f>
        <v/>
      </c>
      <c r="N21" s="17">
        <f>H21-M21</f>
        <v/>
      </c>
      <c r="O21" s="17">
        <f>MAX(P20,0)*利回り</f>
        <v/>
      </c>
      <c r="P21" s="18">
        <f>P20+O21+N21</f>
        <v/>
      </c>
    </row>
    <row r="22">
      <c r="A22" s="16" t="n">
        <v>20</v>
      </c>
      <c r="B22" s="16">
        <f>起点年+A22</f>
        <v/>
      </c>
      <c r="C22" s="16">
        <f>B22-本人_生年</f>
        <v/>
      </c>
      <c r="D22" s="16">
        <f>IF(配偶者_生年=0,"",B22-配偶者_生年)</f>
        <v/>
      </c>
      <c r="E22" s="17">
        <f>IF(C22&lt;=本人_就労終了,本人_年収*POWER(1+本人_昇給率,A22),0)+IF(配偶者_生年=0,0,IF(B22-配偶者_生年&lt;=配偶_就労終了,配偶_年収*POWER(1+配偶_昇給率,A22),0))+その他収入</f>
        <v/>
      </c>
      <c r="F22" s="17">
        <f>IF(C22=本人_就労終了,本人_退職金,0)+IF(配偶者_生年=0,0,IF(B22-配偶者_生年=配偶_就労終了,配偶_退職金,0))</f>
        <v/>
      </c>
      <c r="G22" s="17">
        <f>IF(C22&gt;=年金開始年齢,年金額,0)</f>
        <v/>
      </c>
      <c r="H22" s="17">
        <f>E22+F22+G22</f>
        <v/>
      </c>
      <c r="I22" s="17">
        <f>生活費*POWER(1+物価上昇率,A22)*IF(C22&lt;=本人_就労終了,1,退職後生活費率)</f>
        <v/>
      </c>
      <c r="J22" s="17">
        <f>IF(B22&lt;=住居費終了年,住居費,住居費_完済後)</f>
        <v/>
      </c>
      <c r="K22" s="17">
        <f>IF(子1_生年=0,0,IFERROR(INDEX(教育費表,MATCH(1,INDEX((教育_開始&lt;=(B22-子1_生年))*(教育_終了&gt;=(B22-子1_生年)),0),0),子1_進路),0))+IF(子2_生年=0,0,IFERROR(INDEX(教育費表,MATCH(1,INDEX((教育_開始&lt;=(B22-子2_生年))*(教育_終了&gt;=(B22-子2_生年)),0),0),子2_進路),0))+IF(子3_生年=0,0,IFERROR(INDEX(教育費表,MATCH(1,INDEX((教育_開始&lt;=(B22-子3_生年))*(教育_終了&gt;=(B22-子3_生年)),0),0),子3_進路),0))</f>
        <v/>
      </c>
      <c r="L22" s="17">
        <f>IF(支出1_年=B22,支出1_額,0)+IF(支出2_年=B22,支出2_額,0)+IF(支出3_年=B22,支出3_額,0)+IF(支出4_年=B22,支出4_額,0)</f>
        <v/>
      </c>
      <c r="M22" s="17">
        <f>I22+J22+K22+L22</f>
        <v/>
      </c>
      <c r="N22" s="17">
        <f>H22-M22</f>
        <v/>
      </c>
      <c r="O22" s="17">
        <f>MAX(P21,0)*利回り</f>
        <v/>
      </c>
      <c r="P22" s="18">
        <f>P21+O22+N22</f>
        <v/>
      </c>
    </row>
    <row r="23">
      <c r="A23" s="16" t="n">
        <v>21</v>
      </c>
      <c r="B23" s="16">
        <f>起点年+A23</f>
        <v/>
      </c>
      <c r="C23" s="16">
        <f>B23-本人_生年</f>
        <v/>
      </c>
      <c r="D23" s="16">
        <f>IF(配偶者_生年=0,"",B23-配偶者_生年)</f>
        <v/>
      </c>
      <c r="E23" s="17">
        <f>IF(C23&lt;=本人_就労終了,本人_年収*POWER(1+本人_昇給率,A23),0)+IF(配偶者_生年=0,0,IF(B23-配偶者_生年&lt;=配偶_就労終了,配偶_年収*POWER(1+配偶_昇給率,A23),0))+その他収入</f>
        <v/>
      </c>
      <c r="F23" s="17">
        <f>IF(C23=本人_就労終了,本人_退職金,0)+IF(配偶者_生年=0,0,IF(B23-配偶者_生年=配偶_就労終了,配偶_退職金,0))</f>
        <v/>
      </c>
      <c r="G23" s="17">
        <f>IF(C23&gt;=年金開始年齢,年金額,0)</f>
        <v/>
      </c>
      <c r="H23" s="17">
        <f>E23+F23+G23</f>
        <v/>
      </c>
      <c r="I23" s="17">
        <f>生活費*POWER(1+物価上昇率,A23)*IF(C23&lt;=本人_就労終了,1,退職後生活費率)</f>
        <v/>
      </c>
      <c r="J23" s="17">
        <f>IF(B23&lt;=住居費終了年,住居費,住居費_完済後)</f>
        <v/>
      </c>
      <c r="K23" s="17">
        <f>IF(子1_生年=0,0,IFERROR(INDEX(教育費表,MATCH(1,INDEX((教育_開始&lt;=(B23-子1_生年))*(教育_終了&gt;=(B23-子1_生年)),0),0),子1_進路),0))+IF(子2_生年=0,0,IFERROR(INDEX(教育費表,MATCH(1,INDEX((教育_開始&lt;=(B23-子2_生年))*(教育_終了&gt;=(B23-子2_生年)),0),0),子2_進路),0))+IF(子3_生年=0,0,IFERROR(INDEX(教育費表,MATCH(1,INDEX((教育_開始&lt;=(B23-子3_生年))*(教育_終了&gt;=(B23-子3_生年)),0),0),子3_進路),0))</f>
        <v/>
      </c>
      <c r="L23" s="17">
        <f>IF(支出1_年=B23,支出1_額,0)+IF(支出2_年=B23,支出2_額,0)+IF(支出3_年=B23,支出3_額,0)+IF(支出4_年=B23,支出4_額,0)</f>
        <v/>
      </c>
      <c r="M23" s="17">
        <f>I23+J23+K23+L23</f>
        <v/>
      </c>
      <c r="N23" s="17">
        <f>H23-M23</f>
        <v/>
      </c>
      <c r="O23" s="17">
        <f>MAX(P22,0)*利回り</f>
        <v/>
      </c>
      <c r="P23" s="18">
        <f>P22+O23+N23</f>
        <v/>
      </c>
    </row>
    <row r="24">
      <c r="A24" s="16" t="n">
        <v>22</v>
      </c>
      <c r="B24" s="16">
        <f>起点年+A24</f>
        <v/>
      </c>
      <c r="C24" s="16">
        <f>B24-本人_生年</f>
        <v/>
      </c>
      <c r="D24" s="16">
        <f>IF(配偶者_生年=0,"",B24-配偶者_生年)</f>
        <v/>
      </c>
      <c r="E24" s="17">
        <f>IF(C24&lt;=本人_就労終了,本人_年収*POWER(1+本人_昇給率,A24),0)+IF(配偶者_生年=0,0,IF(B24-配偶者_生年&lt;=配偶_就労終了,配偶_年収*POWER(1+配偶_昇給率,A24),0))+その他収入</f>
        <v/>
      </c>
      <c r="F24" s="17">
        <f>IF(C24=本人_就労終了,本人_退職金,0)+IF(配偶者_生年=0,0,IF(B24-配偶者_生年=配偶_就労終了,配偶_退職金,0))</f>
        <v/>
      </c>
      <c r="G24" s="17">
        <f>IF(C24&gt;=年金開始年齢,年金額,0)</f>
        <v/>
      </c>
      <c r="H24" s="17">
        <f>E24+F24+G24</f>
        <v/>
      </c>
      <c r="I24" s="17">
        <f>生活費*POWER(1+物価上昇率,A24)*IF(C24&lt;=本人_就労終了,1,退職後生活費率)</f>
        <v/>
      </c>
      <c r="J24" s="17">
        <f>IF(B24&lt;=住居費終了年,住居費,住居費_完済後)</f>
        <v/>
      </c>
      <c r="K24" s="17">
        <f>IF(子1_生年=0,0,IFERROR(INDEX(教育費表,MATCH(1,INDEX((教育_開始&lt;=(B24-子1_生年))*(教育_終了&gt;=(B24-子1_生年)),0),0),子1_進路),0))+IF(子2_生年=0,0,IFERROR(INDEX(教育費表,MATCH(1,INDEX((教育_開始&lt;=(B24-子2_生年))*(教育_終了&gt;=(B24-子2_生年)),0),0),子2_進路),0))+IF(子3_生年=0,0,IFERROR(INDEX(教育費表,MATCH(1,INDEX((教育_開始&lt;=(B24-子3_生年))*(教育_終了&gt;=(B24-子3_生年)),0),0),子3_進路),0))</f>
        <v/>
      </c>
      <c r="L24" s="17">
        <f>IF(支出1_年=B24,支出1_額,0)+IF(支出2_年=B24,支出2_額,0)+IF(支出3_年=B24,支出3_額,0)+IF(支出4_年=B24,支出4_額,0)</f>
        <v/>
      </c>
      <c r="M24" s="17">
        <f>I24+J24+K24+L24</f>
        <v/>
      </c>
      <c r="N24" s="17">
        <f>H24-M24</f>
        <v/>
      </c>
      <c r="O24" s="17">
        <f>MAX(P23,0)*利回り</f>
        <v/>
      </c>
      <c r="P24" s="18">
        <f>P23+O24+N24</f>
        <v/>
      </c>
    </row>
    <row r="25">
      <c r="A25" s="16" t="n">
        <v>23</v>
      </c>
      <c r="B25" s="16">
        <f>起点年+A25</f>
        <v/>
      </c>
      <c r="C25" s="16">
        <f>B25-本人_生年</f>
        <v/>
      </c>
      <c r="D25" s="16">
        <f>IF(配偶者_生年=0,"",B25-配偶者_生年)</f>
        <v/>
      </c>
      <c r="E25" s="17">
        <f>IF(C25&lt;=本人_就労終了,本人_年収*POWER(1+本人_昇給率,A25),0)+IF(配偶者_生年=0,0,IF(B25-配偶者_生年&lt;=配偶_就労終了,配偶_年収*POWER(1+配偶_昇給率,A25),0))+その他収入</f>
        <v/>
      </c>
      <c r="F25" s="17">
        <f>IF(C25=本人_就労終了,本人_退職金,0)+IF(配偶者_生年=0,0,IF(B25-配偶者_生年=配偶_就労終了,配偶_退職金,0))</f>
        <v/>
      </c>
      <c r="G25" s="17">
        <f>IF(C25&gt;=年金開始年齢,年金額,0)</f>
        <v/>
      </c>
      <c r="H25" s="17">
        <f>E25+F25+G25</f>
        <v/>
      </c>
      <c r="I25" s="17">
        <f>生活費*POWER(1+物価上昇率,A25)*IF(C25&lt;=本人_就労終了,1,退職後生活費率)</f>
        <v/>
      </c>
      <c r="J25" s="17">
        <f>IF(B25&lt;=住居費終了年,住居費,住居費_完済後)</f>
        <v/>
      </c>
      <c r="K25" s="17">
        <f>IF(子1_生年=0,0,IFERROR(INDEX(教育費表,MATCH(1,INDEX((教育_開始&lt;=(B25-子1_生年))*(教育_終了&gt;=(B25-子1_生年)),0),0),子1_進路),0))+IF(子2_生年=0,0,IFERROR(INDEX(教育費表,MATCH(1,INDEX((教育_開始&lt;=(B25-子2_生年))*(教育_終了&gt;=(B25-子2_生年)),0),0),子2_進路),0))+IF(子3_生年=0,0,IFERROR(INDEX(教育費表,MATCH(1,INDEX((教育_開始&lt;=(B25-子3_生年))*(教育_終了&gt;=(B25-子3_生年)),0),0),子3_進路),0))</f>
        <v/>
      </c>
      <c r="L25" s="17">
        <f>IF(支出1_年=B25,支出1_額,0)+IF(支出2_年=B25,支出2_額,0)+IF(支出3_年=B25,支出3_額,0)+IF(支出4_年=B25,支出4_額,0)</f>
        <v/>
      </c>
      <c r="M25" s="17">
        <f>I25+J25+K25+L25</f>
        <v/>
      </c>
      <c r="N25" s="17">
        <f>H25-M25</f>
        <v/>
      </c>
      <c r="O25" s="17">
        <f>MAX(P24,0)*利回り</f>
        <v/>
      </c>
      <c r="P25" s="18">
        <f>P24+O25+N25</f>
        <v/>
      </c>
    </row>
    <row r="26">
      <c r="A26" s="16" t="n">
        <v>24</v>
      </c>
      <c r="B26" s="16">
        <f>起点年+A26</f>
        <v/>
      </c>
      <c r="C26" s="16">
        <f>B26-本人_生年</f>
        <v/>
      </c>
      <c r="D26" s="16">
        <f>IF(配偶者_生年=0,"",B26-配偶者_生年)</f>
        <v/>
      </c>
      <c r="E26" s="17">
        <f>IF(C26&lt;=本人_就労終了,本人_年収*POWER(1+本人_昇給率,A26),0)+IF(配偶者_生年=0,0,IF(B26-配偶者_生年&lt;=配偶_就労終了,配偶_年収*POWER(1+配偶_昇給率,A26),0))+その他収入</f>
        <v/>
      </c>
      <c r="F26" s="17">
        <f>IF(C26=本人_就労終了,本人_退職金,0)+IF(配偶者_生年=0,0,IF(B26-配偶者_生年=配偶_就労終了,配偶_退職金,0))</f>
        <v/>
      </c>
      <c r="G26" s="17">
        <f>IF(C26&gt;=年金開始年齢,年金額,0)</f>
        <v/>
      </c>
      <c r="H26" s="17">
        <f>E26+F26+G26</f>
        <v/>
      </c>
      <c r="I26" s="17">
        <f>生活費*POWER(1+物価上昇率,A26)*IF(C26&lt;=本人_就労終了,1,退職後生活費率)</f>
        <v/>
      </c>
      <c r="J26" s="17">
        <f>IF(B26&lt;=住居費終了年,住居費,住居費_完済後)</f>
        <v/>
      </c>
      <c r="K26" s="17">
        <f>IF(子1_生年=0,0,IFERROR(INDEX(教育費表,MATCH(1,INDEX((教育_開始&lt;=(B26-子1_生年))*(教育_終了&gt;=(B26-子1_生年)),0),0),子1_進路),0))+IF(子2_生年=0,0,IFERROR(INDEX(教育費表,MATCH(1,INDEX((教育_開始&lt;=(B26-子2_生年))*(教育_終了&gt;=(B26-子2_生年)),0),0),子2_進路),0))+IF(子3_生年=0,0,IFERROR(INDEX(教育費表,MATCH(1,INDEX((教育_開始&lt;=(B26-子3_生年))*(教育_終了&gt;=(B26-子3_生年)),0),0),子3_進路),0))</f>
        <v/>
      </c>
      <c r="L26" s="17">
        <f>IF(支出1_年=B26,支出1_額,0)+IF(支出2_年=B26,支出2_額,0)+IF(支出3_年=B26,支出3_額,0)+IF(支出4_年=B26,支出4_額,0)</f>
        <v/>
      </c>
      <c r="M26" s="17">
        <f>I26+J26+K26+L26</f>
        <v/>
      </c>
      <c r="N26" s="17">
        <f>H26-M26</f>
        <v/>
      </c>
      <c r="O26" s="17">
        <f>MAX(P25,0)*利回り</f>
        <v/>
      </c>
      <c r="P26" s="18">
        <f>P25+O26+N26</f>
        <v/>
      </c>
    </row>
    <row r="27">
      <c r="A27" s="16" t="n">
        <v>25</v>
      </c>
      <c r="B27" s="16">
        <f>起点年+A27</f>
        <v/>
      </c>
      <c r="C27" s="16">
        <f>B27-本人_生年</f>
        <v/>
      </c>
      <c r="D27" s="16">
        <f>IF(配偶者_生年=0,"",B27-配偶者_生年)</f>
        <v/>
      </c>
      <c r="E27" s="17">
        <f>IF(C27&lt;=本人_就労終了,本人_年収*POWER(1+本人_昇給率,A27),0)+IF(配偶者_生年=0,0,IF(B27-配偶者_生年&lt;=配偶_就労終了,配偶_年収*POWER(1+配偶_昇給率,A27),0))+その他収入</f>
        <v/>
      </c>
      <c r="F27" s="17">
        <f>IF(C27=本人_就労終了,本人_退職金,0)+IF(配偶者_生年=0,0,IF(B27-配偶者_生年=配偶_就労終了,配偶_退職金,0))</f>
        <v/>
      </c>
      <c r="G27" s="17">
        <f>IF(C27&gt;=年金開始年齢,年金額,0)</f>
        <v/>
      </c>
      <c r="H27" s="17">
        <f>E27+F27+G27</f>
        <v/>
      </c>
      <c r="I27" s="17">
        <f>生活費*POWER(1+物価上昇率,A27)*IF(C27&lt;=本人_就労終了,1,退職後生活費率)</f>
        <v/>
      </c>
      <c r="J27" s="17">
        <f>IF(B27&lt;=住居費終了年,住居費,住居費_完済後)</f>
        <v/>
      </c>
      <c r="K27" s="17">
        <f>IF(子1_生年=0,0,IFERROR(INDEX(教育費表,MATCH(1,INDEX((教育_開始&lt;=(B27-子1_生年))*(教育_終了&gt;=(B27-子1_生年)),0),0),子1_進路),0))+IF(子2_生年=0,0,IFERROR(INDEX(教育費表,MATCH(1,INDEX((教育_開始&lt;=(B27-子2_生年))*(教育_終了&gt;=(B27-子2_生年)),0),0),子2_進路),0))+IF(子3_生年=0,0,IFERROR(INDEX(教育費表,MATCH(1,INDEX((教育_開始&lt;=(B27-子3_生年))*(教育_終了&gt;=(B27-子3_生年)),0),0),子3_進路),0))</f>
        <v/>
      </c>
      <c r="L27" s="17">
        <f>IF(支出1_年=B27,支出1_額,0)+IF(支出2_年=B27,支出2_額,0)+IF(支出3_年=B27,支出3_額,0)+IF(支出4_年=B27,支出4_額,0)</f>
        <v/>
      </c>
      <c r="M27" s="17">
        <f>I27+J27+K27+L27</f>
        <v/>
      </c>
      <c r="N27" s="17">
        <f>H27-M27</f>
        <v/>
      </c>
      <c r="O27" s="17">
        <f>MAX(P26,0)*利回り</f>
        <v/>
      </c>
      <c r="P27" s="18">
        <f>P26+O27+N27</f>
        <v/>
      </c>
    </row>
    <row r="28">
      <c r="A28" s="16" t="n">
        <v>26</v>
      </c>
      <c r="B28" s="16">
        <f>起点年+A28</f>
        <v/>
      </c>
      <c r="C28" s="16">
        <f>B28-本人_生年</f>
        <v/>
      </c>
      <c r="D28" s="16">
        <f>IF(配偶者_生年=0,"",B28-配偶者_生年)</f>
        <v/>
      </c>
      <c r="E28" s="17">
        <f>IF(C28&lt;=本人_就労終了,本人_年収*POWER(1+本人_昇給率,A28),0)+IF(配偶者_生年=0,0,IF(B28-配偶者_生年&lt;=配偶_就労終了,配偶_年収*POWER(1+配偶_昇給率,A28),0))+その他収入</f>
        <v/>
      </c>
      <c r="F28" s="17">
        <f>IF(C28=本人_就労終了,本人_退職金,0)+IF(配偶者_生年=0,0,IF(B28-配偶者_生年=配偶_就労終了,配偶_退職金,0))</f>
        <v/>
      </c>
      <c r="G28" s="17">
        <f>IF(C28&gt;=年金開始年齢,年金額,0)</f>
        <v/>
      </c>
      <c r="H28" s="17">
        <f>E28+F28+G28</f>
        <v/>
      </c>
      <c r="I28" s="17">
        <f>生活費*POWER(1+物価上昇率,A28)*IF(C28&lt;=本人_就労終了,1,退職後生活費率)</f>
        <v/>
      </c>
      <c r="J28" s="17">
        <f>IF(B28&lt;=住居費終了年,住居費,住居費_完済後)</f>
        <v/>
      </c>
      <c r="K28" s="17">
        <f>IF(子1_生年=0,0,IFERROR(INDEX(教育費表,MATCH(1,INDEX((教育_開始&lt;=(B28-子1_生年))*(教育_終了&gt;=(B28-子1_生年)),0),0),子1_進路),0))+IF(子2_生年=0,0,IFERROR(INDEX(教育費表,MATCH(1,INDEX((教育_開始&lt;=(B28-子2_生年))*(教育_終了&gt;=(B28-子2_生年)),0),0),子2_進路),0))+IF(子3_生年=0,0,IFERROR(INDEX(教育費表,MATCH(1,INDEX((教育_開始&lt;=(B28-子3_生年))*(教育_終了&gt;=(B28-子3_生年)),0),0),子3_進路),0))</f>
        <v/>
      </c>
      <c r="L28" s="17">
        <f>IF(支出1_年=B28,支出1_額,0)+IF(支出2_年=B28,支出2_額,0)+IF(支出3_年=B28,支出3_額,0)+IF(支出4_年=B28,支出4_額,0)</f>
        <v/>
      </c>
      <c r="M28" s="17">
        <f>I28+J28+K28+L28</f>
        <v/>
      </c>
      <c r="N28" s="17">
        <f>H28-M28</f>
        <v/>
      </c>
      <c r="O28" s="17">
        <f>MAX(P27,0)*利回り</f>
        <v/>
      </c>
      <c r="P28" s="18">
        <f>P27+O28+N28</f>
        <v/>
      </c>
    </row>
    <row r="29">
      <c r="A29" s="16" t="n">
        <v>27</v>
      </c>
      <c r="B29" s="16">
        <f>起点年+A29</f>
        <v/>
      </c>
      <c r="C29" s="16">
        <f>B29-本人_生年</f>
        <v/>
      </c>
      <c r="D29" s="16">
        <f>IF(配偶者_生年=0,"",B29-配偶者_生年)</f>
        <v/>
      </c>
      <c r="E29" s="17">
        <f>IF(C29&lt;=本人_就労終了,本人_年収*POWER(1+本人_昇給率,A29),0)+IF(配偶者_生年=0,0,IF(B29-配偶者_生年&lt;=配偶_就労終了,配偶_年収*POWER(1+配偶_昇給率,A29),0))+その他収入</f>
        <v/>
      </c>
      <c r="F29" s="17">
        <f>IF(C29=本人_就労終了,本人_退職金,0)+IF(配偶者_生年=0,0,IF(B29-配偶者_生年=配偶_就労終了,配偶_退職金,0))</f>
        <v/>
      </c>
      <c r="G29" s="17">
        <f>IF(C29&gt;=年金開始年齢,年金額,0)</f>
        <v/>
      </c>
      <c r="H29" s="17">
        <f>E29+F29+G29</f>
        <v/>
      </c>
      <c r="I29" s="17">
        <f>生活費*POWER(1+物価上昇率,A29)*IF(C29&lt;=本人_就労終了,1,退職後生活費率)</f>
        <v/>
      </c>
      <c r="J29" s="17">
        <f>IF(B29&lt;=住居費終了年,住居費,住居費_完済後)</f>
        <v/>
      </c>
      <c r="K29" s="17">
        <f>IF(子1_生年=0,0,IFERROR(INDEX(教育費表,MATCH(1,INDEX((教育_開始&lt;=(B29-子1_生年))*(教育_終了&gt;=(B29-子1_生年)),0),0),子1_進路),0))+IF(子2_生年=0,0,IFERROR(INDEX(教育費表,MATCH(1,INDEX((教育_開始&lt;=(B29-子2_生年))*(教育_終了&gt;=(B29-子2_生年)),0),0),子2_進路),0))+IF(子3_生年=0,0,IFERROR(INDEX(教育費表,MATCH(1,INDEX((教育_開始&lt;=(B29-子3_生年))*(教育_終了&gt;=(B29-子3_生年)),0),0),子3_進路),0))</f>
        <v/>
      </c>
      <c r="L29" s="17">
        <f>IF(支出1_年=B29,支出1_額,0)+IF(支出2_年=B29,支出2_額,0)+IF(支出3_年=B29,支出3_額,0)+IF(支出4_年=B29,支出4_額,0)</f>
        <v/>
      </c>
      <c r="M29" s="17">
        <f>I29+J29+K29+L29</f>
        <v/>
      </c>
      <c r="N29" s="17">
        <f>H29-M29</f>
        <v/>
      </c>
      <c r="O29" s="17">
        <f>MAX(P28,0)*利回り</f>
        <v/>
      </c>
      <c r="P29" s="18">
        <f>P28+O29+N29</f>
        <v/>
      </c>
    </row>
    <row r="30">
      <c r="A30" s="16" t="n">
        <v>28</v>
      </c>
      <c r="B30" s="16">
        <f>起点年+A30</f>
        <v/>
      </c>
      <c r="C30" s="16">
        <f>B30-本人_生年</f>
        <v/>
      </c>
      <c r="D30" s="16">
        <f>IF(配偶者_生年=0,"",B30-配偶者_生年)</f>
        <v/>
      </c>
      <c r="E30" s="17">
        <f>IF(C30&lt;=本人_就労終了,本人_年収*POWER(1+本人_昇給率,A30),0)+IF(配偶者_生年=0,0,IF(B30-配偶者_生年&lt;=配偶_就労終了,配偶_年収*POWER(1+配偶_昇給率,A30),0))+その他収入</f>
        <v/>
      </c>
      <c r="F30" s="17">
        <f>IF(C30=本人_就労終了,本人_退職金,0)+IF(配偶者_生年=0,0,IF(B30-配偶者_生年=配偶_就労終了,配偶_退職金,0))</f>
        <v/>
      </c>
      <c r="G30" s="17">
        <f>IF(C30&gt;=年金開始年齢,年金額,0)</f>
        <v/>
      </c>
      <c r="H30" s="17">
        <f>E30+F30+G30</f>
        <v/>
      </c>
      <c r="I30" s="17">
        <f>生活費*POWER(1+物価上昇率,A30)*IF(C30&lt;=本人_就労終了,1,退職後生活費率)</f>
        <v/>
      </c>
      <c r="J30" s="17">
        <f>IF(B30&lt;=住居費終了年,住居費,住居費_完済後)</f>
        <v/>
      </c>
      <c r="K30" s="17">
        <f>IF(子1_生年=0,0,IFERROR(INDEX(教育費表,MATCH(1,INDEX((教育_開始&lt;=(B30-子1_生年))*(教育_終了&gt;=(B30-子1_生年)),0),0),子1_進路),0))+IF(子2_生年=0,0,IFERROR(INDEX(教育費表,MATCH(1,INDEX((教育_開始&lt;=(B30-子2_生年))*(教育_終了&gt;=(B30-子2_生年)),0),0),子2_進路),0))+IF(子3_生年=0,0,IFERROR(INDEX(教育費表,MATCH(1,INDEX((教育_開始&lt;=(B30-子3_生年))*(教育_終了&gt;=(B30-子3_生年)),0),0),子3_進路),0))</f>
        <v/>
      </c>
      <c r="L30" s="17">
        <f>IF(支出1_年=B30,支出1_額,0)+IF(支出2_年=B30,支出2_額,0)+IF(支出3_年=B30,支出3_額,0)+IF(支出4_年=B30,支出4_額,0)</f>
        <v/>
      </c>
      <c r="M30" s="17">
        <f>I30+J30+K30+L30</f>
        <v/>
      </c>
      <c r="N30" s="17">
        <f>H30-M30</f>
        <v/>
      </c>
      <c r="O30" s="17">
        <f>MAX(P29,0)*利回り</f>
        <v/>
      </c>
      <c r="P30" s="18">
        <f>P29+O30+N30</f>
        <v/>
      </c>
    </row>
    <row r="31">
      <c r="A31" s="16" t="n">
        <v>29</v>
      </c>
      <c r="B31" s="16">
        <f>起点年+A31</f>
        <v/>
      </c>
      <c r="C31" s="16">
        <f>B31-本人_生年</f>
        <v/>
      </c>
      <c r="D31" s="16">
        <f>IF(配偶者_生年=0,"",B31-配偶者_生年)</f>
        <v/>
      </c>
      <c r="E31" s="17">
        <f>IF(C31&lt;=本人_就労終了,本人_年収*POWER(1+本人_昇給率,A31),0)+IF(配偶者_生年=0,0,IF(B31-配偶者_生年&lt;=配偶_就労終了,配偶_年収*POWER(1+配偶_昇給率,A31),0))+その他収入</f>
        <v/>
      </c>
      <c r="F31" s="17">
        <f>IF(C31=本人_就労終了,本人_退職金,0)+IF(配偶者_生年=0,0,IF(B31-配偶者_生年=配偶_就労終了,配偶_退職金,0))</f>
        <v/>
      </c>
      <c r="G31" s="17">
        <f>IF(C31&gt;=年金開始年齢,年金額,0)</f>
        <v/>
      </c>
      <c r="H31" s="17">
        <f>E31+F31+G31</f>
        <v/>
      </c>
      <c r="I31" s="17">
        <f>生活費*POWER(1+物価上昇率,A31)*IF(C31&lt;=本人_就労終了,1,退職後生活費率)</f>
        <v/>
      </c>
      <c r="J31" s="17">
        <f>IF(B31&lt;=住居費終了年,住居費,住居費_完済後)</f>
        <v/>
      </c>
      <c r="K31" s="17">
        <f>IF(子1_生年=0,0,IFERROR(INDEX(教育費表,MATCH(1,INDEX((教育_開始&lt;=(B31-子1_生年))*(教育_終了&gt;=(B31-子1_生年)),0),0),子1_進路),0))+IF(子2_生年=0,0,IFERROR(INDEX(教育費表,MATCH(1,INDEX((教育_開始&lt;=(B31-子2_生年))*(教育_終了&gt;=(B31-子2_生年)),0),0),子2_進路),0))+IF(子3_生年=0,0,IFERROR(INDEX(教育費表,MATCH(1,INDEX((教育_開始&lt;=(B31-子3_生年))*(教育_終了&gt;=(B31-子3_生年)),0),0),子3_進路),0))</f>
        <v/>
      </c>
      <c r="L31" s="17">
        <f>IF(支出1_年=B31,支出1_額,0)+IF(支出2_年=B31,支出2_額,0)+IF(支出3_年=B31,支出3_額,0)+IF(支出4_年=B31,支出4_額,0)</f>
        <v/>
      </c>
      <c r="M31" s="17">
        <f>I31+J31+K31+L31</f>
        <v/>
      </c>
      <c r="N31" s="17">
        <f>H31-M31</f>
        <v/>
      </c>
      <c r="O31" s="17">
        <f>MAX(P30,0)*利回り</f>
        <v/>
      </c>
      <c r="P31" s="18">
        <f>P30+O31+N31</f>
        <v/>
      </c>
    </row>
    <row r="32">
      <c r="A32" s="16" t="n">
        <v>30</v>
      </c>
      <c r="B32" s="16">
        <f>起点年+A32</f>
        <v/>
      </c>
      <c r="C32" s="16">
        <f>B32-本人_生年</f>
        <v/>
      </c>
      <c r="D32" s="16">
        <f>IF(配偶者_生年=0,"",B32-配偶者_生年)</f>
        <v/>
      </c>
      <c r="E32" s="17">
        <f>IF(C32&lt;=本人_就労終了,本人_年収*POWER(1+本人_昇給率,A32),0)+IF(配偶者_生年=0,0,IF(B32-配偶者_生年&lt;=配偶_就労終了,配偶_年収*POWER(1+配偶_昇給率,A32),0))+その他収入</f>
        <v/>
      </c>
      <c r="F32" s="17">
        <f>IF(C32=本人_就労終了,本人_退職金,0)+IF(配偶者_生年=0,0,IF(B32-配偶者_生年=配偶_就労終了,配偶_退職金,0))</f>
        <v/>
      </c>
      <c r="G32" s="17">
        <f>IF(C32&gt;=年金開始年齢,年金額,0)</f>
        <v/>
      </c>
      <c r="H32" s="17">
        <f>E32+F32+G32</f>
        <v/>
      </c>
      <c r="I32" s="17">
        <f>生活費*POWER(1+物価上昇率,A32)*IF(C32&lt;=本人_就労終了,1,退職後生活費率)</f>
        <v/>
      </c>
      <c r="J32" s="17">
        <f>IF(B32&lt;=住居費終了年,住居費,住居費_完済後)</f>
        <v/>
      </c>
      <c r="K32" s="17">
        <f>IF(子1_生年=0,0,IFERROR(INDEX(教育費表,MATCH(1,INDEX((教育_開始&lt;=(B32-子1_生年))*(教育_終了&gt;=(B32-子1_生年)),0),0),子1_進路),0))+IF(子2_生年=0,0,IFERROR(INDEX(教育費表,MATCH(1,INDEX((教育_開始&lt;=(B32-子2_生年))*(教育_終了&gt;=(B32-子2_生年)),0),0),子2_進路),0))+IF(子3_生年=0,0,IFERROR(INDEX(教育費表,MATCH(1,INDEX((教育_開始&lt;=(B32-子3_生年))*(教育_終了&gt;=(B32-子3_生年)),0),0),子3_進路),0))</f>
        <v/>
      </c>
      <c r="L32" s="17">
        <f>IF(支出1_年=B32,支出1_額,0)+IF(支出2_年=B32,支出2_額,0)+IF(支出3_年=B32,支出3_額,0)+IF(支出4_年=B32,支出4_額,0)</f>
        <v/>
      </c>
      <c r="M32" s="17">
        <f>I32+J32+K32+L32</f>
        <v/>
      </c>
      <c r="N32" s="17">
        <f>H32-M32</f>
        <v/>
      </c>
      <c r="O32" s="17">
        <f>MAX(P31,0)*利回り</f>
        <v/>
      </c>
      <c r="P32" s="18">
        <f>P31+O32+N32</f>
        <v/>
      </c>
    </row>
    <row r="33">
      <c r="A33" s="16" t="n">
        <v>31</v>
      </c>
      <c r="B33" s="16">
        <f>起点年+A33</f>
        <v/>
      </c>
      <c r="C33" s="16">
        <f>B33-本人_生年</f>
        <v/>
      </c>
      <c r="D33" s="16">
        <f>IF(配偶者_生年=0,"",B33-配偶者_生年)</f>
        <v/>
      </c>
      <c r="E33" s="17">
        <f>IF(C33&lt;=本人_就労終了,本人_年収*POWER(1+本人_昇給率,A33),0)+IF(配偶者_生年=0,0,IF(B33-配偶者_生年&lt;=配偶_就労終了,配偶_年収*POWER(1+配偶_昇給率,A33),0))+その他収入</f>
        <v/>
      </c>
      <c r="F33" s="17">
        <f>IF(C33=本人_就労終了,本人_退職金,0)+IF(配偶者_生年=0,0,IF(B33-配偶者_生年=配偶_就労終了,配偶_退職金,0))</f>
        <v/>
      </c>
      <c r="G33" s="17">
        <f>IF(C33&gt;=年金開始年齢,年金額,0)</f>
        <v/>
      </c>
      <c r="H33" s="17">
        <f>E33+F33+G33</f>
        <v/>
      </c>
      <c r="I33" s="17">
        <f>生活費*POWER(1+物価上昇率,A33)*IF(C33&lt;=本人_就労終了,1,退職後生活費率)</f>
        <v/>
      </c>
      <c r="J33" s="17">
        <f>IF(B33&lt;=住居費終了年,住居費,住居費_完済後)</f>
        <v/>
      </c>
      <c r="K33" s="17">
        <f>IF(子1_生年=0,0,IFERROR(INDEX(教育費表,MATCH(1,INDEX((教育_開始&lt;=(B33-子1_生年))*(教育_終了&gt;=(B33-子1_生年)),0),0),子1_進路),0))+IF(子2_生年=0,0,IFERROR(INDEX(教育費表,MATCH(1,INDEX((教育_開始&lt;=(B33-子2_生年))*(教育_終了&gt;=(B33-子2_生年)),0),0),子2_進路),0))+IF(子3_生年=0,0,IFERROR(INDEX(教育費表,MATCH(1,INDEX((教育_開始&lt;=(B33-子3_生年))*(教育_終了&gt;=(B33-子3_生年)),0),0),子3_進路),0))</f>
        <v/>
      </c>
      <c r="L33" s="17">
        <f>IF(支出1_年=B33,支出1_額,0)+IF(支出2_年=B33,支出2_額,0)+IF(支出3_年=B33,支出3_額,0)+IF(支出4_年=B33,支出4_額,0)</f>
        <v/>
      </c>
      <c r="M33" s="17">
        <f>I33+J33+K33+L33</f>
        <v/>
      </c>
      <c r="N33" s="17">
        <f>H33-M33</f>
        <v/>
      </c>
      <c r="O33" s="17">
        <f>MAX(P32,0)*利回り</f>
        <v/>
      </c>
      <c r="P33" s="18">
        <f>P32+O33+N33</f>
        <v/>
      </c>
    </row>
    <row r="34">
      <c r="A34" s="16" t="n">
        <v>32</v>
      </c>
      <c r="B34" s="16">
        <f>起点年+A34</f>
        <v/>
      </c>
      <c r="C34" s="16">
        <f>B34-本人_生年</f>
        <v/>
      </c>
      <c r="D34" s="16">
        <f>IF(配偶者_生年=0,"",B34-配偶者_生年)</f>
        <v/>
      </c>
      <c r="E34" s="17">
        <f>IF(C34&lt;=本人_就労終了,本人_年収*POWER(1+本人_昇給率,A34),0)+IF(配偶者_生年=0,0,IF(B34-配偶者_生年&lt;=配偶_就労終了,配偶_年収*POWER(1+配偶_昇給率,A34),0))+その他収入</f>
        <v/>
      </c>
      <c r="F34" s="17">
        <f>IF(C34=本人_就労終了,本人_退職金,0)+IF(配偶者_生年=0,0,IF(B34-配偶者_生年=配偶_就労終了,配偶_退職金,0))</f>
        <v/>
      </c>
      <c r="G34" s="17">
        <f>IF(C34&gt;=年金開始年齢,年金額,0)</f>
        <v/>
      </c>
      <c r="H34" s="17">
        <f>E34+F34+G34</f>
        <v/>
      </c>
      <c r="I34" s="17">
        <f>生活費*POWER(1+物価上昇率,A34)*IF(C34&lt;=本人_就労終了,1,退職後生活費率)</f>
        <v/>
      </c>
      <c r="J34" s="17">
        <f>IF(B34&lt;=住居費終了年,住居費,住居費_完済後)</f>
        <v/>
      </c>
      <c r="K34" s="17">
        <f>IF(子1_生年=0,0,IFERROR(INDEX(教育費表,MATCH(1,INDEX((教育_開始&lt;=(B34-子1_生年))*(教育_終了&gt;=(B34-子1_生年)),0),0),子1_進路),0))+IF(子2_生年=0,0,IFERROR(INDEX(教育費表,MATCH(1,INDEX((教育_開始&lt;=(B34-子2_生年))*(教育_終了&gt;=(B34-子2_生年)),0),0),子2_進路),0))+IF(子3_生年=0,0,IFERROR(INDEX(教育費表,MATCH(1,INDEX((教育_開始&lt;=(B34-子3_生年))*(教育_終了&gt;=(B34-子3_生年)),0),0),子3_進路),0))</f>
        <v/>
      </c>
      <c r="L34" s="17">
        <f>IF(支出1_年=B34,支出1_額,0)+IF(支出2_年=B34,支出2_額,0)+IF(支出3_年=B34,支出3_額,0)+IF(支出4_年=B34,支出4_額,0)</f>
        <v/>
      </c>
      <c r="M34" s="17">
        <f>I34+J34+K34+L34</f>
        <v/>
      </c>
      <c r="N34" s="17">
        <f>H34-M34</f>
        <v/>
      </c>
      <c r="O34" s="17">
        <f>MAX(P33,0)*利回り</f>
        <v/>
      </c>
      <c r="P34" s="18">
        <f>P33+O34+N34</f>
        <v/>
      </c>
    </row>
    <row r="35">
      <c r="A35" s="16" t="n">
        <v>33</v>
      </c>
      <c r="B35" s="16">
        <f>起点年+A35</f>
        <v/>
      </c>
      <c r="C35" s="16">
        <f>B35-本人_生年</f>
        <v/>
      </c>
      <c r="D35" s="16">
        <f>IF(配偶者_生年=0,"",B35-配偶者_生年)</f>
        <v/>
      </c>
      <c r="E35" s="17">
        <f>IF(C35&lt;=本人_就労終了,本人_年収*POWER(1+本人_昇給率,A35),0)+IF(配偶者_生年=0,0,IF(B35-配偶者_生年&lt;=配偶_就労終了,配偶_年収*POWER(1+配偶_昇給率,A35),0))+その他収入</f>
        <v/>
      </c>
      <c r="F35" s="17">
        <f>IF(C35=本人_就労終了,本人_退職金,0)+IF(配偶者_生年=0,0,IF(B35-配偶者_生年=配偶_就労終了,配偶_退職金,0))</f>
        <v/>
      </c>
      <c r="G35" s="17">
        <f>IF(C35&gt;=年金開始年齢,年金額,0)</f>
        <v/>
      </c>
      <c r="H35" s="17">
        <f>E35+F35+G35</f>
        <v/>
      </c>
      <c r="I35" s="17">
        <f>生活費*POWER(1+物価上昇率,A35)*IF(C35&lt;=本人_就労終了,1,退職後生活費率)</f>
        <v/>
      </c>
      <c r="J35" s="17">
        <f>IF(B35&lt;=住居費終了年,住居費,住居費_完済後)</f>
        <v/>
      </c>
      <c r="K35" s="17">
        <f>IF(子1_生年=0,0,IFERROR(INDEX(教育費表,MATCH(1,INDEX((教育_開始&lt;=(B35-子1_生年))*(教育_終了&gt;=(B35-子1_生年)),0),0),子1_進路),0))+IF(子2_生年=0,0,IFERROR(INDEX(教育費表,MATCH(1,INDEX((教育_開始&lt;=(B35-子2_生年))*(教育_終了&gt;=(B35-子2_生年)),0),0),子2_進路),0))+IF(子3_生年=0,0,IFERROR(INDEX(教育費表,MATCH(1,INDEX((教育_開始&lt;=(B35-子3_生年))*(教育_終了&gt;=(B35-子3_生年)),0),0),子3_進路),0))</f>
        <v/>
      </c>
      <c r="L35" s="17">
        <f>IF(支出1_年=B35,支出1_額,0)+IF(支出2_年=B35,支出2_額,0)+IF(支出3_年=B35,支出3_額,0)+IF(支出4_年=B35,支出4_額,0)</f>
        <v/>
      </c>
      <c r="M35" s="17">
        <f>I35+J35+K35+L35</f>
        <v/>
      </c>
      <c r="N35" s="17">
        <f>H35-M35</f>
        <v/>
      </c>
      <c r="O35" s="17">
        <f>MAX(P34,0)*利回り</f>
        <v/>
      </c>
      <c r="P35" s="18">
        <f>P34+O35+N35</f>
        <v/>
      </c>
    </row>
    <row r="36">
      <c r="A36" s="16" t="n">
        <v>34</v>
      </c>
      <c r="B36" s="16">
        <f>起点年+A36</f>
        <v/>
      </c>
      <c r="C36" s="16">
        <f>B36-本人_生年</f>
        <v/>
      </c>
      <c r="D36" s="16">
        <f>IF(配偶者_生年=0,"",B36-配偶者_生年)</f>
        <v/>
      </c>
      <c r="E36" s="17">
        <f>IF(C36&lt;=本人_就労終了,本人_年収*POWER(1+本人_昇給率,A36),0)+IF(配偶者_生年=0,0,IF(B36-配偶者_生年&lt;=配偶_就労終了,配偶_年収*POWER(1+配偶_昇給率,A36),0))+その他収入</f>
        <v/>
      </c>
      <c r="F36" s="17">
        <f>IF(C36=本人_就労終了,本人_退職金,0)+IF(配偶者_生年=0,0,IF(B36-配偶者_生年=配偶_就労終了,配偶_退職金,0))</f>
        <v/>
      </c>
      <c r="G36" s="17">
        <f>IF(C36&gt;=年金開始年齢,年金額,0)</f>
        <v/>
      </c>
      <c r="H36" s="17">
        <f>E36+F36+G36</f>
        <v/>
      </c>
      <c r="I36" s="17">
        <f>生活費*POWER(1+物価上昇率,A36)*IF(C36&lt;=本人_就労終了,1,退職後生活費率)</f>
        <v/>
      </c>
      <c r="J36" s="17">
        <f>IF(B36&lt;=住居費終了年,住居費,住居費_完済後)</f>
        <v/>
      </c>
      <c r="K36" s="17">
        <f>IF(子1_生年=0,0,IFERROR(INDEX(教育費表,MATCH(1,INDEX((教育_開始&lt;=(B36-子1_生年))*(教育_終了&gt;=(B36-子1_生年)),0),0),子1_進路),0))+IF(子2_生年=0,0,IFERROR(INDEX(教育費表,MATCH(1,INDEX((教育_開始&lt;=(B36-子2_生年))*(教育_終了&gt;=(B36-子2_生年)),0),0),子2_進路),0))+IF(子3_生年=0,0,IFERROR(INDEX(教育費表,MATCH(1,INDEX((教育_開始&lt;=(B36-子3_生年))*(教育_終了&gt;=(B36-子3_生年)),0),0),子3_進路),0))</f>
        <v/>
      </c>
      <c r="L36" s="17">
        <f>IF(支出1_年=B36,支出1_額,0)+IF(支出2_年=B36,支出2_額,0)+IF(支出3_年=B36,支出3_額,0)+IF(支出4_年=B36,支出4_額,0)</f>
        <v/>
      </c>
      <c r="M36" s="17">
        <f>I36+J36+K36+L36</f>
        <v/>
      </c>
      <c r="N36" s="17">
        <f>H36-M36</f>
        <v/>
      </c>
      <c r="O36" s="17">
        <f>MAX(P35,0)*利回り</f>
        <v/>
      </c>
      <c r="P36" s="18">
        <f>P35+O36+N36</f>
        <v/>
      </c>
    </row>
    <row r="37">
      <c r="A37" s="16" t="n">
        <v>35</v>
      </c>
      <c r="B37" s="16">
        <f>起点年+A37</f>
        <v/>
      </c>
      <c r="C37" s="16">
        <f>B37-本人_生年</f>
        <v/>
      </c>
      <c r="D37" s="16">
        <f>IF(配偶者_生年=0,"",B37-配偶者_生年)</f>
        <v/>
      </c>
      <c r="E37" s="17">
        <f>IF(C37&lt;=本人_就労終了,本人_年収*POWER(1+本人_昇給率,A37),0)+IF(配偶者_生年=0,0,IF(B37-配偶者_生年&lt;=配偶_就労終了,配偶_年収*POWER(1+配偶_昇給率,A37),0))+その他収入</f>
        <v/>
      </c>
      <c r="F37" s="17">
        <f>IF(C37=本人_就労終了,本人_退職金,0)+IF(配偶者_生年=0,0,IF(B37-配偶者_生年=配偶_就労終了,配偶_退職金,0))</f>
        <v/>
      </c>
      <c r="G37" s="17">
        <f>IF(C37&gt;=年金開始年齢,年金額,0)</f>
        <v/>
      </c>
      <c r="H37" s="17">
        <f>E37+F37+G37</f>
        <v/>
      </c>
      <c r="I37" s="17">
        <f>生活費*POWER(1+物価上昇率,A37)*IF(C37&lt;=本人_就労終了,1,退職後生活費率)</f>
        <v/>
      </c>
      <c r="J37" s="17">
        <f>IF(B37&lt;=住居費終了年,住居費,住居費_完済後)</f>
        <v/>
      </c>
      <c r="K37" s="17">
        <f>IF(子1_生年=0,0,IFERROR(INDEX(教育費表,MATCH(1,INDEX((教育_開始&lt;=(B37-子1_生年))*(教育_終了&gt;=(B37-子1_生年)),0),0),子1_進路),0))+IF(子2_生年=0,0,IFERROR(INDEX(教育費表,MATCH(1,INDEX((教育_開始&lt;=(B37-子2_生年))*(教育_終了&gt;=(B37-子2_生年)),0),0),子2_進路),0))+IF(子3_生年=0,0,IFERROR(INDEX(教育費表,MATCH(1,INDEX((教育_開始&lt;=(B37-子3_生年))*(教育_終了&gt;=(B37-子3_生年)),0),0),子3_進路),0))</f>
        <v/>
      </c>
      <c r="L37" s="17">
        <f>IF(支出1_年=B37,支出1_額,0)+IF(支出2_年=B37,支出2_額,0)+IF(支出3_年=B37,支出3_額,0)+IF(支出4_年=B37,支出4_額,0)</f>
        <v/>
      </c>
      <c r="M37" s="17">
        <f>I37+J37+K37+L37</f>
        <v/>
      </c>
      <c r="N37" s="17">
        <f>H37-M37</f>
        <v/>
      </c>
      <c r="O37" s="17">
        <f>MAX(P36,0)*利回り</f>
        <v/>
      </c>
      <c r="P37" s="18">
        <f>P36+O37+N37</f>
        <v/>
      </c>
    </row>
    <row r="38">
      <c r="A38" s="16" t="n">
        <v>36</v>
      </c>
      <c r="B38" s="16">
        <f>起点年+A38</f>
        <v/>
      </c>
      <c r="C38" s="16">
        <f>B38-本人_生年</f>
        <v/>
      </c>
      <c r="D38" s="16">
        <f>IF(配偶者_生年=0,"",B38-配偶者_生年)</f>
        <v/>
      </c>
      <c r="E38" s="17">
        <f>IF(C38&lt;=本人_就労終了,本人_年収*POWER(1+本人_昇給率,A38),0)+IF(配偶者_生年=0,0,IF(B38-配偶者_生年&lt;=配偶_就労終了,配偶_年収*POWER(1+配偶_昇給率,A38),0))+その他収入</f>
        <v/>
      </c>
      <c r="F38" s="17">
        <f>IF(C38=本人_就労終了,本人_退職金,0)+IF(配偶者_生年=0,0,IF(B38-配偶者_生年=配偶_就労終了,配偶_退職金,0))</f>
        <v/>
      </c>
      <c r="G38" s="17">
        <f>IF(C38&gt;=年金開始年齢,年金額,0)</f>
        <v/>
      </c>
      <c r="H38" s="17">
        <f>E38+F38+G38</f>
        <v/>
      </c>
      <c r="I38" s="17">
        <f>生活費*POWER(1+物価上昇率,A38)*IF(C38&lt;=本人_就労終了,1,退職後生活費率)</f>
        <v/>
      </c>
      <c r="J38" s="17">
        <f>IF(B38&lt;=住居費終了年,住居費,住居費_完済後)</f>
        <v/>
      </c>
      <c r="K38" s="17">
        <f>IF(子1_生年=0,0,IFERROR(INDEX(教育費表,MATCH(1,INDEX((教育_開始&lt;=(B38-子1_生年))*(教育_終了&gt;=(B38-子1_生年)),0),0),子1_進路),0))+IF(子2_生年=0,0,IFERROR(INDEX(教育費表,MATCH(1,INDEX((教育_開始&lt;=(B38-子2_生年))*(教育_終了&gt;=(B38-子2_生年)),0),0),子2_進路),0))+IF(子3_生年=0,0,IFERROR(INDEX(教育費表,MATCH(1,INDEX((教育_開始&lt;=(B38-子3_生年))*(教育_終了&gt;=(B38-子3_生年)),0),0),子3_進路),0))</f>
        <v/>
      </c>
      <c r="L38" s="17">
        <f>IF(支出1_年=B38,支出1_額,0)+IF(支出2_年=B38,支出2_額,0)+IF(支出3_年=B38,支出3_額,0)+IF(支出4_年=B38,支出4_額,0)</f>
        <v/>
      </c>
      <c r="M38" s="17">
        <f>I38+J38+K38+L38</f>
        <v/>
      </c>
      <c r="N38" s="17">
        <f>H38-M38</f>
        <v/>
      </c>
      <c r="O38" s="17">
        <f>MAX(P37,0)*利回り</f>
        <v/>
      </c>
      <c r="P38" s="18">
        <f>P37+O38+N38</f>
        <v/>
      </c>
    </row>
    <row r="39">
      <c r="A39" s="16" t="n">
        <v>37</v>
      </c>
      <c r="B39" s="16">
        <f>起点年+A39</f>
        <v/>
      </c>
      <c r="C39" s="16">
        <f>B39-本人_生年</f>
        <v/>
      </c>
      <c r="D39" s="16">
        <f>IF(配偶者_生年=0,"",B39-配偶者_生年)</f>
        <v/>
      </c>
      <c r="E39" s="17">
        <f>IF(C39&lt;=本人_就労終了,本人_年収*POWER(1+本人_昇給率,A39),0)+IF(配偶者_生年=0,0,IF(B39-配偶者_生年&lt;=配偶_就労終了,配偶_年収*POWER(1+配偶_昇給率,A39),0))+その他収入</f>
        <v/>
      </c>
      <c r="F39" s="17">
        <f>IF(C39=本人_就労終了,本人_退職金,0)+IF(配偶者_生年=0,0,IF(B39-配偶者_生年=配偶_就労終了,配偶_退職金,0))</f>
        <v/>
      </c>
      <c r="G39" s="17">
        <f>IF(C39&gt;=年金開始年齢,年金額,0)</f>
        <v/>
      </c>
      <c r="H39" s="17">
        <f>E39+F39+G39</f>
        <v/>
      </c>
      <c r="I39" s="17">
        <f>生活費*POWER(1+物価上昇率,A39)*IF(C39&lt;=本人_就労終了,1,退職後生活費率)</f>
        <v/>
      </c>
      <c r="J39" s="17">
        <f>IF(B39&lt;=住居費終了年,住居費,住居費_完済後)</f>
        <v/>
      </c>
      <c r="K39" s="17">
        <f>IF(子1_生年=0,0,IFERROR(INDEX(教育費表,MATCH(1,INDEX((教育_開始&lt;=(B39-子1_生年))*(教育_終了&gt;=(B39-子1_生年)),0),0),子1_進路),0))+IF(子2_生年=0,0,IFERROR(INDEX(教育費表,MATCH(1,INDEX((教育_開始&lt;=(B39-子2_生年))*(教育_終了&gt;=(B39-子2_生年)),0),0),子2_進路),0))+IF(子3_生年=0,0,IFERROR(INDEX(教育費表,MATCH(1,INDEX((教育_開始&lt;=(B39-子3_生年))*(教育_終了&gt;=(B39-子3_生年)),0),0),子3_進路),0))</f>
        <v/>
      </c>
      <c r="L39" s="17">
        <f>IF(支出1_年=B39,支出1_額,0)+IF(支出2_年=B39,支出2_額,0)+IF(支出3_年=B39,支出3_額,0)+IF(支出4_年=B39,支出4_額,0)</f>
        <v/>
      </c>
      <c r="M39" s="17">
        <f>I39+J39+K39+L39</f>
        <v/>
      </c>
      <c r="N39" s="17">
        <f>H39-M39</f>
        <v/>
      </c>
      <c r="O39" s="17">
        <f>MAX(P38,0)*利回り</f>
        <v/>
      </c>
      <c r="P39" s="18">
        <f>P38+O39+N39</f>
        <v/>
      </c>
    </row>
    <row r="40">
      <c r="A40" s="16" t="n">
        <v>38</v>
      </c>
      <c r="B40" s="16">
        <f>起点年+A40</f>
        <v/>
      </c>
      <c r="C40" s="16">
        <f>B40-本人_生年</f>
        <v/>
      </c>
      <c r="D40" s="16">
        <f>IF(配偶者_生年=0,"",B40-配偶者_生年)</f>
        <v/>
      </c>
      <c r="E40" s="17">
        <f>IF(C40&lt;=本人_就労終了,本人_年収*POWER(1+本人_昇給率,A40),0)+IF(配偶者_生年=0,0,IF(B40-配偶者_生年&lt;=配偶_就労終了,配偶_年収*POWER(1+配偶_昇給率,A40),0))+その他収入</f>
        <v/>
      </c>
      <c r="F40" s="17">
        <f>IF(C40=本人_就労終了,本人_退職金,0)+IF(配偶者_生年=0,0,IF(B40-配偶者_生年=配偶_就労終了,配偶_退職金,0))</f>
        <v/>
      </c>
      <c r="G40" s="17">
        <f>IF(C40&gt;=年金開始年齢,年金額,0)</f>
        <v/>
      </c>
      <c r="H40" s="17">
        <f>E40+F40+G40</f>
        <v/>
      </c>
      <c r="I40" s="17">
        <f>生活費*POWER(1+物価上昇率,A40)*IF(C40&lt;=本人_就労終了,1,退職後生活費率)</f>
        <v/>
      </c>
      <c r="J40" s="17">
        <f>IF(B40&lt;=住居費終了年,住居費,住居費_完済後)</f>
        <v/>
      </c>
      <c r="K40" s="17">
        <f>IF(子1_生年=0,0,IFERROR(INDEX(教育費表,MATCH(1,INDEX((教育_開始&lt;=(B40-子1_生年))*(教育_終了&gt;=(B40-子1_生年)),0),0),子1_進路),0))+IF(子2_生年=0,0,IFERROR(INDEX(教育費表,MATCH(1,INDEX((教育_開始&lt;=(B40-子2_生年))*(教育_終了&gt;=(B40-子2_生年)),0),0),子2_進路),0))+IF(子3_生年=0,0,IFERROR(INDEX(教育費表,MATCH(1,INDEX((教育_開始&lt;=(B40-子3_生年))*(教育_終了&gt;=(B40-子3_生年)),0),0),子3_進路),0))</f>
        <v/>
      </c>
      <c r="L40" s="17">
        <f>IF(支出1_年=B40,支出1_額,0)+IF(支出2_年=B40,支出2_額,0)+IF(支出3_年=B40,支出3_額,0)+IF(支出4_年=B40,支出4_額,0)</f>
        <v/>
      </c>
      <c r="M40" s="17">
        <f>I40+J40+K40+L40</f>
        <v/>
      </c>
      <c r="N40" s="17">
        <f>H40-M40</f>
        <v/>
      </c>
      <c r="O40" s="17">
        <f>MAX(P39,0)*利回り</f>
        <v/>
      </c>
      <c r="P40" s="18">
        <f>P39+O40+N40</f>
        <v/>
      </c>
    </row>
    <row r="41">
      <c r="A41" s="16" t="n">
        <v>39</v>
      </c>
      <c r="B41" s="16">
        <f>起点年+A41</f>
        <v/>
      </c>
      <c r="C41" s="16">
        <f>B41-本人_生年</f>
        <v/>
      </c>
      <c r="D41" s="16">
        <f>IF(配偶者_生年=0,"",B41-配偶者_生年)</f>
        <v/>
      </c>
      <c r="E41" s="17">
        <f>IF(C41&lt;=本人_就労終了,本人_年収*POWER(1+本人_昇給率,A41),0)+IF(配偶者_生年=0,0,IF(B41-配偶者_生年&lt;=配偶_就労終了,配偶_年収*POWER(1+配偶_昇給率,A41),0))+その他収入</f>
        <v/>
      </c>
      <c r="F41" s="17">
        <f>IF(C41=本人_就労終了,本人_退職金,0)+IF(配偶者_生年=0,0,IF(B41-配偶者_生年=配偶_就労終了,配偶_退職金,0))</f>
        <v/>
      </c>
      <c r="G41" s="17">
        <f>IF(C41&gt;=年金開始年齢,年金額,0)</f>
        <v/>
      </c>
      <c r="H41" s="17">
        <f>E41+F41+G41</f>
        <v/>
      </c>
      <c r="I41" s="17">
        <f>生活費*POWER(1+物価上昇率,A41)*IF(C41&lt;=本人_就労終了,1,退職後生活費率)</f>
        <v/>
      </c>
      <c r="J41" s="17">
        <f>IF(B41&lt;=住居費終了年,住居費,住居費_完済後)</f>
        <v/>
      </c>
      <c r="K41" s="17">
        <f>IF(子1_生年=0,0,IFERROR(INDEX(教育費表,MATCH(1,INDEX((教育_開始&lt;=(B41-子1_生年))*(教育_終了&gt;=(B41-子1_生年)),0),0),子1_進路),0))+IF(子2_生年=0,0,IFERROR(INDEX(教育費表,MATCH(1,INDEX((教育_開始&lt;=(B41-子2_生年))*(教育_終了&gt;=(B41-子2_生年)),0),0),子2_進路),0))+IF(子3_生年=0,0,IFERROR(INDEX(教育費表,MATCH(1,INDEX((教育_開始&lt;=(B41-子3_生年))*(教育_終了&gt;=(B41-子3_生年)),0),0),子3_進路),0))</f>
        <v/>
      </c>
      <c r="L41" s="17">
        <f>IF(支出1_年=B41,支出1_額,0)+IF(支出2_年=B41,支出2_額,0)+IF(支出3_年=B41,支出3_額,0)+IF(支出4_年=B41,支出4_額,0)</f>
        <v/>
      </c>
      <c r="M41" s="17">
        <f>I41+J41+K41+L41</f>
        <v/>
      </c>
      <c r="N41" s="17">
        <f>H41-M41</f>
        <v/>
      </c>
      <c r="O41" s="17">
        <f>MAX(P40,0)*利回り</f>
        <v/>
      </c>
      <c r="P41" s="18">
        <f>P40+O41+N41</f>
        <v/>
      </c>
    </row>
    <row r="42">
      <c r="A42" s="16" t="n">
        <v>40</v>
      </c>
      <c r="B42" s="16">
        <f>起点年+A42</f>
        <v/>
      </c>
      <c r="C42" s="16">
        <f>B42-本人_生年</f>
        <v/>
      </c>
      <c r="D42" s="16">
        <f>IF(配偶者_生年=0,"",B42-配偶者_生年)</f>
        <v/>
      </c>
      <c r="E42" s="17">
        <f>IF(C42&lt;=本人_就労終了,本人_年収*POWER(1+本人_昇給率,A42),0)+IF(配偶者_生年=0,0,IF(B42-配偶者_生年&lt;=配偶_就労終了,配偶_年収*POWER(1+配偶_昇給率,A42),0))+その他収入</f>
        <v/>
      </c>
      <c r="F42" s="17">
        <f>IF(C42=本人_就労終了,本人_退職金,0)+IF(配偶者_生年=0,0,IF(B42-配偶者_生年=配偶_就労終了,配偶_退職金,0))</f>
        <v/>
      </c>
      <c r="G42" s="17">
        <f>IF(C42&gt;=年金開始年齢,年金額,0)</f>
        <v/>
      </c>
      <c r="H42" s="17">
        <f>E42+F42+G42</f>
        <v/>
      </c>
      <c r="I42" s="17">
        <f>生活費*POWER(1+物価上昇率,A42)*IF(C42&lt;=本人_就労終了,1,退職後生活費率)</f>
        <v/>
      </c>
      <c r="J42" s="17">
        <f>IF(B42&lt;=住居費終了年,住居費,住居費_完済後)</f>
        <v/>
      </c>
      <c r="K42" s="17">
        <f>IF(子1_生年=0,0,IFERROR(INDEX(教育費表,MATCH(1,INDEX((教育_開始&lt;=(B42-子1_生年))*(教育_終了&gt;=(B42-子1_生年)),0),0),子1_進路),0))+IF(子2_生年=0,0,IFERROR(INDEX(教育費表,MATCH(1,INDEX((教育_開始&lt;=(B42-子2_生年))*(教育_終了&gt;=(B42-子2_生年)),0),0),子2_進路),0))+IF(子3_生年=0,0,IFERROR(INDEX(教育費表,MATCH(1,INDEX((教育_開始&lt;=(B42-子3_生年))*(教育_終了&gt;=(B42-子3_生年)),0),0),子3_進路),0))</f>
        <v/>
      </c>
      <c r="L42" s="17">
        <f>IF(支出1_年=B42,支出1_額,0)+IF(支出2_年=B42,支出2_額,0)+IF(支出3_年=B42,支出3_額,0)+IF(支出4_年=B42,支出4_額,0)</f>
        <v/>
      </c>
      <c r="M42" s="17">
        <f>I42+J42+K42+L42</f>
        <v/>
      </c>
      <c r="N42" s="17">
        <f>H42-M42</f>
        <v/>
      </c>
      <c r="O42" s="17">
        <f>MAX(P41,0)*利回り</f>
        <v/>
      </c>
      <c r="P42" s="18">
        <f>P41+O42+N42</f>
        <v/>
      </c>
    </row>
    <row r="43">
      <c r="A43" s="16" t="n">
        <v>41</v>
      </c>
      <c r="B43" s="16">
        <f>起点年+A43</f>
        <v/>
      </c>
      <c r="C43" s="16">
        <f>B43-本人_生年</f>
        <v/>
      </c>
      <c r="D43" s="16">
        <f>IF(配偶者_生年=0,"",B43-配偶者_生年)</f>
        <v/>
      </c>
      <c r="E43" s="17">
        <f>IF(C43&lt;=本人_就労終了,本人_年収*POWER(1+本人_昇給率,A43),0)+IF(配偶者_生年=0,0,IF(B43-配偶者_生年&lt;=配偶_就労終了,配偶_年収*POWER(1+配偶_昇給率,A43),0))+その他収入</f>
        <v/>
      </c>
      <c r="F43" s="17">
        <f>IF(C43=本人_就労終了,本人_退職金,0)+IF(配偶者_生年=0,0,IF(B43-配偶者_生年=配偶_就労終了,配偶_退職金,0))</f>
        <v/>
      </c>
      <c r="G43" s="17">
        <f>IF(C43&gt;=年金開始年齢,年金額,0)</f>
        <v/>
      </c>
      <c r="H43" s="17">
        <f>E43+F43+G43</f>
        <v/>
      </c>
      <c r="I43" s="17">
        <f>生活費*POWER(1+物価上昇率,A43)*IF(C43&lt;=本人_就労終了,1,退職後生活費率)</f>
        <v/>
      </c>
      <c r="J43" s="17">
        <f>IF(B43&lt;=住居費終了年,住居費,住居費_完済後)</f>
        <v/>
      </c>
      <c r="K43" s="17">
        <f>IF(子1_生年=0,0,IFERROR(INDEX(教育費表,MATCH(1,INDEX((教育_開始&lt;=(B43-子1_生年))*(教育_終了&gt;=(B43-子1_生年)),0),0),子1_進路),0))+IF(子2_生年=0,0,IFERROR(INDEX(教育費表,MATCH(1,INDEX((教育_開始&lt;=(B43-子2_生年))*(教育_終了&gt;=(B43-子2_生年)),0),0),子2_進路),0))+IF(子3_生年=0,0,IFERROR(INDEX(教育費表,MATCH(1,INDEX((教育_開始&lt;=(B43-子3_生年))*(教育_終了&gt;=(B43-子3_生年)),0),0),子3_進路),0))</f>
        <v/>
      </c>
      <c r="L43" s="17">
        <f>IF(支出1_年=B43,支出1_額,0)+IF(支出2_年=B43,支出2_額,0)+IF(支出3_年=B43,支出3_額,0)+IF(支出4_年=B43,支出4_額,0)</f>
        <v/>
      </c>
      <c r="M43" s="17">
        <f>I43+J43+K43+L43</f>
        <v/>
      </c>
      <c r="N43" s="17">
        <f>H43-M43</f>
        <v/>
      </c>
      <c r="O43" s="17">
        <f>MAX(P42,0)*利回り</f>
        <v/>
      </c>
      <c r="P43" s="18">
        <f>P42+O43+N43</f>
        <v/>
      </c>
    </row>
    <row r="44">
      <c r="A44" s="16" t="n">
        <v>42</v>
      </c>
      <c r="B44" s="16">
        <f>起点年+A44</f>
        <v/>
      </c>
      <c r="C44" s="16">
        <f>B44-本人_生年</f>
        <v/>
      </c>
      <c r="D44" s="16">
        <f>IF(配偶者_生年=0,"",B44-配偶者_生年)</f>
        <v/>
      </c>
      <c r="E44" s="17">
        <f>IF(C44&lt;=本人_就労終了,本人_年収*POWER(1+本人_昇給率,A44),0)+IF(配偶者_生年=0,0,IF(B44-配偶者_生年&lt;=配偶_就労終了,配偶_年収*POWER(1+配偶_昇給率,A44),0))+その他収入</f>
        <v/>
      </c>
      <c r="F44" s="17">
        <f>IF(C44=本人_就労終了,本人_退職金,0)+IF(配偶者_生年=0,0,IF(B44-配偶者_生年=配偶_就労終了,配偶_退職金,0))</f>
        <v/>
      </c>
      <c r="G44" s="17">
        <f>IF(C44&gt;=年金開始年齢,年金額,0)</f>
        <v/>
      </c>
      <c r="H44" s="17">
        <f>E44+F44+G44</f>
        <v/>
      </c>
      <c r="I44" s="17">
        <f>生活費*POWER(1+物価上昇率,A44)*IF(C44&lt;=本人_就労終了,1,退職後生活費率)</f>
        <v/>
      </c>
      <c r="J44" s="17">
        <f>IF(B44&lt;=住居費終了年,住居費,住居費_完済後)</f>
        <v/>
      </c>
      <c r="K44" s="17">
        <f>IF(子1_生年=0,0,IFERROR(INDEX(教育費表,MATCH(1,INDEX((教育_開始&lt;=(B44-子1_生年))*(教育_終了&gt;=(B44-子1_生年)),0),0),子1_進路),0))+IF(子2_生年=0,0,IFERROR(INDEX(教育費表,MATCH(1,INDEX((教育_開始&lt;=(B44-子2_生年))*(教育_終了&gt;=(B44-子2_生年)),0),0),子2_進路),0))+IF(子3_生年=0,0,IFERROR(INDEX(教育費表,MATCH(1,INDEX((教育_開始&lt;=(B44-子3_生年))*(教育_終了&gt;=(B44-子3_生年)),0),0),子3_進路),0))</f>
        <v/>
      </c>
      <c r="L44" s="17">
        <f>IF(支出1_年=B44,支出1_額,0)+IF(支出2_年=B44,支出2_額,0)+IF(支出3_年=B44,支出3_額,0)+IF(支出4_年=B44,支出4_額,0)</f>
        <v/>
      </c>
      <c r="M44" s="17">
        <f>I44+J44+K44+L44</f>
        <v/>
      </c>
      <c r="N44" s="17">
        <f>H44-M44</f>
        <v/>
      </c>
      <c r="O44" s="17">
        <f>MAX(P43,0)*利回り</f>
        <v/>
      </c>
      <c r="P44" s="18">
        <f>P43+O44+N44</f>
        <v/>
      </c>
    </row>
    <row r="45">
      <c r="A45" s="16" t="n">
        <v>43</v>
      </c>
      <c r="B45" s="16">
        <f>起点年+A45</f>
        <v/>
      </c>
      <c r="C45" s="16">
        <f>B45-本人_生年</f>
        <v/>
      </c>
      <c r="D45" s="16">
        <f>IF(配偶者_生年=0,"",B45-配偶者_生年)</f>
        <v/>
      </c>
      <c r="E45" s="17">
        <f>IF(C45&lt;=本人_就労終了,本人_年収*POWER(1+本人_昇給率,A45),0)+IF(配偶者_生年=0,0,IF(B45-配偶者_生年&lt;=配偶_就労終了,配偶_年収*POWER(1+配偶_昇給率,A45),0))+その他収入</f>
        <v/>
      </c>
      <c r="F45" s="17">
        <f>IF(C45=本人_就労終了,本人_退職金,0)+IF(配偶者_生年=0,0,IF(B45-配偶者_生年=配偶_就労終了,配偶_退職金,0))</f>
        <v/>
      </c>
      <c r="G45" s="17">
        <f>IF(C45&gt;=年金開始年齢,年金額,0)</f>
        <v/>
      </c>
      <c r="H45" s="17">
        <f>E45+F45+G45</f>
        <v/>
      </c>
      <c r="I45" s="17">
        <f>生活費*POWER(1+物価上昇率,A45)*IF(C45&lt;=本人_就労終了,1,退職後生活費率)</f>
        <v/>
      </c>
      <c r="J45" s="17">
        <f>IF(B45&lt;=住居費終了年,住居費,住居費_完済後)</f>
        <v/>
      </c>
      <c r="K45" s="17">
        <f>IF(子1_生年=0,0,IFERROR(INDEX(教育費表,MATCH(1,INDEX((教育_開始&lt;=(B45-子1_生年))*(教育_終了&gt;=(B45-子1_生年)),0),0),子1_進路),0))+IF(子2_生年=0,0,IFERROR(INDEX(教育費表,MATCH(1,INDEX((教育_開始&lt;=(B45-子2_生年))*(教育_終了&gt;=(B45-子2_生年)),0),0),子2_進路),0))+IF(子3_生年=0,0,IFERROR(INDEX(教育費表,MATCH(1,INDEX((教育_開始&lt;=(B45-子3_生年))*(教育_終了&gt;=(B45-子3_生年)),0),0),子3_進路),0))</f>
        <v/>
      </c>
      <c r="L45" s="17">
        <f>IF(支出1_年=B45,支出1_額,0)+IF(支出2_年=B45,支出2_額,0)+IF(支出3_年=B45,支出3_額,0)+IF(支出4_年=B45,支出4_額,0)</f>
        <v/>
      </c>
      <c r="M45" s="17">
        <f>I45+J45+K45+L45</f>
        <v/>
      </c>
      <c r="N45" s="17">
        <f>H45-M45</f>
        <v/>
      </c>
      <c r="O45" s="17">
        <f>MAX(P44,0)*利回り</f>
        <v/>
      </c>
      <c r="P45" s="18">
        <f>P44+O45+N45</f>
        <v/>
      </c>
    </row>
    <row r="46">
      <c r="A46" s="16" t="n">
        <v>44</v>
      </c>
      <c r="B46" s="16">
        <f>起点年+A46</f>
        <v/>
      </c>
      <c r="C46" s="16">
        <f>B46-本人_生年</f>
        <v/>
      </c>
      <c r="D46" s="16">
        <f>IF(配偶者_生年=0,"",B46-配偶者_生年)</f>
        <v/>
      </c>
      <c r="E46" s="17">
        <f>IF(C46&lt;=本人_就労終了,本人_年収*POWER(1+本人_昇給率,A46),0)+IF(配偶者_生年=0,0,IF(B46-配偶者_生年&lt;=配偶_就労終了,配偶_年収*POWER(1+配偶_昇給率,A46),0))+その他収入</f>
        <v/>
      </c>
      <c r="F46" s="17">
        <f>IF(C46=本人_就労終了,本人_退職金,0)+IF(配偶者_生年=0,0,IF(B46-配偶者_生年=配偶_就労終了,配偶_退職金,0))</f>
        <v/>
      </c>
      <c r="G46" s="17">
        <f>IF(C46&gt;=年金開始年齢,年金額,0)</f>
        <v/>
      </c>
      <c r="H46" s="17">
        <f>E46+F46+G46</f>
        <v/>
      </c>
      <c r="I46" s="17">
        <f>生活費*POWER(1+物価上昇率,A46)*IF(C46&lt;=本人_就労終了,1,退職後生活費率)</f>
        <v/>
      </c>
      <c r="J46" s="17">
        <f>IF(B46&lt;=住居費終了年,住居費,住居費_完済後)</f>
        <v/>
      </c>
      <c r="K46" s="17">
        <f>IF(子1_生年=0,0,IFERROR(INDEX(教育費表,MATCH(1,INDEX((教育_開始&lt;=(B46-子1_生年))*(教育_終了&gt;=(B46-子1_生年)),0),0),子1_進路),0))+IF(子2_生年=0,0,IFERROR(INDEX(教育費表,MATCH(1,INDEX((教育_開始&lt;=(B46-子2_生年))*(教育_終了&gt;=(B46-子2_生年)),0),0),子2_進路),0))+IF(子3_生年=0,0,IFERROR(INDEX(教育費表,MATCH(1,INDEX((教育_開始&lt;=(B46-子3_生年))*(教育_終了&gt;=(B46-子3_生年)),0),0),子3_進路),0))</f>
        <v/>
      </c>
      <c r="L46" s="17">
        <f>IF(支出1_年=B46,支出1_額,0)+IF(支出2_年=B46,支出2_額,0)+IF(支出3_年=B46,支出3_額,0)+IF(支出4_年=B46,支出4_額,0)</f>
        <v/>
      </c>
      <c r="M46" s="17">
        <f>I46+J46+K46+L46</f>
        <v/>
      </c>
      <c r="N46" s="17">
        <f>H46-M46</f>
        <v/>
      </c>
      <c r="O46" s="17">
        <f>MAX(P45,0)*利回り</f>
        <v/>
      </c>
      <c r="P46" s="18">
        <f>P45+O46+N46</f>
        <v/>
      </c>
    </row>
    <row r="47">
      <c r="A47" s="16" t="n">
        <v>45</v>
      </c>
      <c r="B47" s="16">
        <f>起点年+A47</f>
        <v/>
      </c>
      <c r="C47" s="16">
        <f>B47-本人_生年</f>
        <v/>
      </c>
      <c r="D47" s="16">
        <f>IF(配偶者_生年=0,"",B47-配偶者_生年)</f>
        <v/>
      </c>
      <c r="E47" s="17">
        <f>IF(C47&lt;=本人_就労終了,本人_年収*POWER(1+本人_昇給率,A47),0)+IF(配偶者_生年=0,0,IF(B47-配偶者_生年&lt;=配偶_就労終了,配偶_年収*POWER(1+配偶_昇給率,A47),0))+その他収入</f>
        <v/>
      </c>
      <c r="F47" s="17">
        <f>IF(C47=本人_就労終了,本人_退職金,0)+IF(配偶者_生年=0,0,IF(B47-配偶者_生年=配偶_就労終了,配偶_退職金,0))</f>
        <v/>
      </c>
      <c r="G47" s="17">
        <f>IF(C47&gt;=年金開始年齢,年金額,0)</f>
        <v/>
      </c>
      <c r="H47" s="17">
        <f>E47+F47+G47</f>
        <v/>
      </c>
      <c r="I47" s="17">
        <f>生活費*POWER(1+物価上昇率,A47)*IF(C47&lt;=本人_就労終了,1,退職後生活費率)</f>
        <v/>
      </c>
      <c r="J47" s="17">
        <f>IF(B47&lt;=住居費終了年,住居費,住居費_完済後)</f>
        <v/>
      </c>
      <c r="K47" s="17">
        <f>IF(子1_生年=0,0,IFERROR(INDEX(教育費表,MATCH(1,INDEX((教育_開始&lt;=(B47-子1_生年))*(教育_終了&gt;=(B47-子1_生年)),0),0),子1_進路),0))+IF(子2_生年=0,0,IFERROR(INDEX(教育費表,MATCH(1,INDEX((教育_開始&lt;=(B47-子2_生年))*(教育_終了&gt;=(B47-子2_生年)),0),0),子2_進路),0))+IF(子3_生年=0,0,IFERROR(INDEX(教育費表,MATCH(1,INDEX((教育_開始&lt;=(B47-子3_生年))*(教育_終了&gt;=(B47-子3_生年)),0),0),子3_進路),0))</f>
        <v/>
      </c>
      <c r="L47" s="17">
        <f>IF(支出1_年=B47,支出1_額,0)+IF(支出2_年=B47,支出2_額,0)+IF(支出3_年=B47,支出3_額,0)+IF(支出4_年=B47,支出4_額,0)</f>
        <v/>
      </c>
      <c r="M47" s="17">
        <f>I47+J47+K47+L47</f>
        <v/>
      </c>
      <c r="N47" s="17">
        <f>H47-M47</f>
        <v/>
      </c>
      <c r="O47" s="17">
        <f>MAX(P46,0)*利回り</f>
        <v/>
      </c>
      <c r="P47" s="18">
        <f>P46+O47+N47</f>
        <v/>
      </c>
    </row>
    <row r="48">
      <c r="A48" s="16" t="n">
        <v>46</v>
      </c>
      <c r="B48" s="16">
        <f>起点年+A48</f>
        <v/>
      </c>
      <c r="C48" s="16">
        <f>B48-本人_生年</f>
        <v/>
      </c>
      <c r="D48" s="16">
        <f>IF(配偶者_生年=0,"",B48-配偶者_生年)</f>
        <v/>
      </c>
      <c r="E48" s="17">
        <f>IF(C48&lt;=本人_就労終了,本人_年収*POWER(1+本人_昇給率,A48),0)+IF(配偶者_生年=0,0,IF(B48-配偶者_生年&lt;=配偶_就労終了,配偶_年収*POWER(1+配偶_昇給率,A48),0))+その他収入</f>
        <v/>
      </c>
      <c r="F48" s="17">
        <f>IF(C48=本人_就労終了,本人_退職金,0)+IF(配偶者_生年=0,0,IF(B48-配偶者_生年=配偶_就労終了,配偶_退職金,0))</f>
        <v/>
      </c>
      <c r="G48" s="17">
        <f>IF(C48&gt;=年金開始年齢,年金額,0)</f>
        <v/>
      </c>
      <c r="H48" s="17">
        <f>E48+F48+G48</f>
        <v/>
      </c>
      <c r="I48" s="17">
        <f>生活費*POWER(1+物価上昇率,A48)*IF(C48&lt;=本人_就労終了,1,退職後生活費率)</f>
        <v/>
      </c>
      <c r="J48" s="17">
        <f>IF(B48&lt;=住居費終了年,住居費,住居費_完済後)</f>
        <v/>
      </c>
      <c r="K48" s="17">
        <f>IF(子1_生年=0,0,IFERROR(INDEX(教育費表,MATCH(1,INDEX((教育_開始&lt;=(B48-子1_生年))*(教育_終了&gt;=(B48-子1_生年)),0),0),子1_進路),0))+IF(子2_生年=0,0,IFERROR(INDEX(教育費表,MATCH(1,INDEX((教育_開始&lt;=(B48-子2_生年))*(教育_終了&gt;=(B48-子2_生年)),0),0),子2_進路),0))+IF(子3_生年=0,0,IFERROR(INDEX(教育費表,MATCH(1,INDEX((教育_開始&lt;=(B48-子3_生年))*(教育_終了&gt;=(B48-子3_生年)),0),0),子3_進路),0))</f>
        <v/>
      </c>
      <c r="L48" s="17">
        <f>IF(支出1_年=B48,支出1_額,0)+IF(支出2_年=B48,支出2_額,0)+IF(支出3_年=B48,支出3_額,0)+IF(支出4_年=B48,支出4_額,0)</f>
        <v/>
      </c>
      <c r="M48" s="17">
        <f>I48+J48+K48+L48</f>
        <v/>
      </c>
      <c r="N48" s="17">
        <f>H48-M48</f>
        <v/>
      </c>
      <c r="O48" s="17">
        <f>MAX(P47,0)*利回り</f>
        <v/>
      </c>
      <c r="P48" s="18">
        <f>P47+O48+N48</f>
        <v/>
      </c>
    </row>
    <row r="49">
      <c r="A49" s="16" t="n">
        <v>47</v>
      </c>
      <c r="B49" s="16">
        <f>起点年+A49</f>
        <v/>
      </c>
      <c r="C49" s="16">
        <f>B49-本人_生年</f>
        <v/>
      </c>
      <c r="D49" s="16">
        <f>IF(配偶者_生年=0,"",B49-配偶者_生年)</f>
        <v/>
      </c>
      <c r="E49" s="17">
        <f>IF(C49&lt;=本人_就労終了,本人_年収*POWER(1+本人_昇給率,A49),0)+IF(配偶者_生年=0,0,IF(B49-配偶者_生年&lt;=配偶_就労終了,配偶_年収*POWER(1+配偶_昇給率,A49),0))+その他収入</f>
        <v/>
      </c>
      <c r="F49" s="17">
        <f>IF(C49=本人_就労終了,本人_退職金,0)+IF(配偶者_生年=0,0,IF(B49-配偶者_生年=配偶_就労終了,配偶_退職金,0))</f>
        <v/>
      </c>
      <c r="G49" s="17">
        <f>IF(C49&gt;=年金開始年齢,年金額,0)</f>
        <v/>
      </c>
      <c r="H49" s="17">
        <f>E49+F49+G49</f>
        <v/>
      </c>
      <c r="I49" s="17">
        <f>生活費*POWER(1+物価上昇率,A49)*IF(C49&lt;=本人_就労終了,1,退職後生活費率)</f>
        <v/>
      </c>
      <c r="J49" s="17">
        <f>IF(B49&lt;=住居費終了年,住居費,住居費_完済後)</f>
        <v/>
      </c>
      <c r="K49" s="17">
        <f>IF(子1_生年=0,0,IFERROR(INDEX(教育費表,MATCH(1,INDEX((教育_開始&lt;=(B49-子1_生年))*(教育_終了&gt;=(B49-子1_生年)),0),0),子1_進路),0))+IF(子2_生年=0,0,IFERROR(INDEX(教育費表,MATCH(1,INDEX((教育_開始&lt;=(B49-子2_生年))*(教育_終了&gt;=(B49-子2_生年)),0),0),子2_進路),0))+IF(子3_生年=0,0,IFERROR(INDEX(教育費表,MATCH(1,INDEX((教育_開始&lt;=(B49-子3_生年))*(教育_終了&gt;=(B49-子3_生年)),0),0),子3_進路),0))</f>
        <v/>
      </c>
      <c r="L49" s="17">
        <f>IF(支出1_年=B49,支出1_額,0)+IF(支出2_年=B49,支出2_額,0)+IF(支出3_年=B49,支出3_額,0)+IF(支出4_年=B49,支出4_額,0)</f>
        <v/>
      </c>
      <c r="M49" s="17">
        <f>I49+J49+K49+L49</f>
        <v/>
      </c>
      <c r="N49" s="17">
        <f>H49-M49</f>
        <v/>
      </c>
      <c r="O49" s="17">
        <f>MAX(P48,0)*利回り</f>
        <v/>
      </c>
      <c r="P49" s="18">
        <f>P48+O49+N49</f>
        <v/>
      </c>
    </row>
    <row r="50">
      <c r="A50" s="16" t="n">
        <v>48</v>
      </c>
      <c r="B50" s="16">
        <f>起点年+A50</f>
        <v/>
      </c>
      <c r="C50" s="16">
        <f>B50-本人_生年</f>
        <v/>
      </c>
      <c r="D50" s="16">
        <f>IF(配偶者_生年=0,"",B50-配偶者_生年)</f>
        <v/>
      </c>
      <c r="E50" s="17">
        <f>IF(C50&lt;=本人_就労終了,本人_年収*POWER(1+本人_昇給率,A50),0)+IF(配偶者_生年=0,0,IF(B50-配偶者_生年&lt;=配偶_就労終了,配偶_年収*POWER(1+配偶_昇給率,A50),0))+その他収入</f>
        <v/>
      </c>
      <c r="F50" s="17">
        <f>IF(C50=本人_就労終了,本人_退職金,0)+IF(配偶者_生年=0,0,IF(B50-配偶者_生年=配偶_就労終了,配偶_退職金,0))</f>
        <v/>
      </c>
      <c r="G50" s="17">
        <f>IF(C50&gt;=年金開始年齢,年金額,0)</f>
        <v/>
      </c>
      <c r="H50" s="17">
        <f>E50+F50+G50</f>
        <v/>
      </c>
      <c r="I50" s="17">
        <f>生活費*POWER(1+物価上昇率,A50)*IF(C50&lt;=本人_就労終了,1,退職後生活費率)</f>
        <v/>
      </c>
      <c r="J50" s="17">
        <f>IF(B50&lt;=住居費終了年,住居費,住居費_完済後)</f>
        <v/>
      </c>
      <c r="K50" s="17">
        <f>IF(子1_生年=0,0,IFERROR(INDEX(教育費表,MATCH(1,INDEX((教育_開始&lt;=(B50-子1_生年))*(教育_終了&gt;=(B50-子1_生年)),0),0),子1_進路),0))+IF(子2_生年=0,0,IFERROR(INDEX(教育費表,MATCH(1,INDEX((教育_開始&lt;=(B50-子2_生年))*(教育_終了&gt;=(B50-子2_生年)),0),0),子2_進路),0))+IF(子3_生年=0,0,IFERROR(INDEX(教育費表,MATCH(1,INDEX((教育_開始&lt;=(B50-子3_生年))*(教育_終了&gt;=(B50-子3_生年)),0),0),子3_進路),0))</f>
        <v/>
      </c>
      <c r="L50" s="17">
        <f>IF(支出1_年=B50,支出1_額,0)+IF(支出2_年=B50,支出2_額,0)+IF(支出3_年=B50,支出3_額,0)+IF(支出4_年=B50,支出4_額,0)</f>
        <v/>
      </c>
      <c r="M50" s="17">
        <f>I50+J50+K50+L50</f>
        <v/>
      </c>
      <c r="N50" s="17">
        <f>H50-M50</f>
        <v/>
      </c>
      <c r="O50" s="17">
        <f>MAX(P49,0)*利回り</f>
        <v/>
      </c>
      <c r="P50" s="18">
        <f>P49+O50+N50</f>
        <v/>
      </c>
    </row>
    <row r="51">
      <c r="A51" s="16" t="n">
        <v>49</v>
      </c>
      <c r="B51" s="16">
        <f>起点年+A51</f>
        <v/>
      </c>
      <c r="C51" s="16">
        <f>B51-本人_生年</f>
        <v/>
      </c>
      <c r="D51" s="16">
        <f>IF(配偶者_生年=0,"",B51-配偶者_生年)</f>
        <v/>
      </c>
      <c r="E51" s="17">
        <f>IF(C51&lt;=本人_就労終了,本人_年収*POWER(1+本人_昇給率,A51),0)+IF(配偶者_生年=0,0,IF(B51-配偶者_生年&lt;=配偶_就労終了,配偶_年収*POWER(1+配偶_昇給率,A51),0))+その他収入</f>
        <v/>
      </c>
      <c r="F51" s="17">
        <f>IF(C51=本人_就労終了,本人_退職金,0)+IF(配偶者_生年=0,0,IF(B51-配偶者_生年=配偶_就労終了,配偶_退職金,0))</f>
        <v/>
      </c>
      <c r="G51" s="17">
        <f>IF(C51&gt;=年金開始年齢,年金額,0)</f>
        <v/>
      </c>
      <c r="H51" s="17">
        <f>E51+F51+G51</f>
        <v/>
      </c>
      <c r="I51" s="17">
        <f>生活費*POWER(1+物価上昇率,A51)*IF(C51&lt;=本人_就労終了,1,退職後生活費率)</f>
        <v/>
      </c>
      <c r="J51" s="17">
        <f>IF(B51&lt;=住居費終了年,住居費,住居費_完済後)</f>
        <v/>
      </c>
      <c r="K51" s="17">
        <f>IF(子1_生年=0,0,IFERROR(INDEX(教育費表,MATCH(1,INDEX((教育_開始&lt;=(B51-子1_生年))*(教育_終了&gt;=(B51-子1_生年)),0),0),子1_進路),0))+IF(子2_生年=0,0,IFERROR(INDEX(教育費表,MATCH(1,INDEX((教育_開始&lt;=(B51-子2_生年))*(教育_終了&gt;=(B51-子2_生年)),0),0),子2_進路),0))+IF(子3_生年=0,0,IFERROR(INDEX(教育費表,MATCH(1,INDEX((教育_開始&lt;=(B51-子3_生年))*(教育_終了&gt;=(B51-子3_生年)),0),0),子3_進路),0))</f>
        <v/>
      </c>
      <c r="L51" s="17">
        <f>IF(支出1_年=B51,支出1_額,0)+IF(支出2_年=B51,支出2_額,0)+IF(支出3_年=B51,支出3_額,0)+IF(支出4_年=B51,支出4_額,0)</f>
        <v/>
      </c>
      <c r="M51" s="17">
        <f>I51+J51+K51+L51</f>
        <v/>
      </c>
      <c r="N51" s="17">
        <f>H51-M51</f>
        <v/>
      </c>
      <c r="O51" s="17">
        <f>MAX(P50,0)*利回り</f>
        <v/>
      </c>
      <c r="P51" s="18">
        <f>P50+O51+N51</f>
        <v/>
      </c>
    </row>
    <row r="52">
      <c r="A52" s="16" t="n">
        <v>50</v>
      </c>
      <c r="B52" s="16">
        <f>起点年+A52</f>
        <v/>
      </c>
      <c r="C52" s="16">
        <f>B52-本人_生年</f>
        <v/>
      </c>
      <c r="D52" s="16">
        <f>IF(配偶者_生年=0,"",B52-配偶者_生年)</f>
        <v/>
      </c>
      <c r="E52" s="17">
        <f>IF(C52&lt;=本人_就労終了,本人_年収*POWER(1+本人_昇給率,A52),0)+IF(配偶者_生年=0,0,IF(B52-配偶者_生年&lt;=配偶_就労終了,配偶_年収*POWER(1+配偶_昇給率,A52),0))+その他収入</f>
        <v/>
      </c>
      <c r="F52" s="17">
        <f>IF(C52=本人_就労終了,本人_退職金,0)+IF(配偶者_生年=0,0,IF(B52-配偶者_生年=配偶_就労終了,配偶_退職金,0))</f>
        <v/>
      </c>
      <c r="G52" s="17">
        <f>IF(C52&gt;=年金開始年齢,年金額,0)</f>
        <v/>
      </c>
      <c r="H52" s="17">
        <f>E52+F52+G52</f>
        <v/>
      </c>
      <c r="I52" s="17">
        <f>生活費*POWER(1+物価上昇率,A52)*IF(C52&lt;=本人_就労終了,1,退職後生活費率)</f>
        <v/>
      </c>
      <c r="J52" s="17">
        <f>IF(B52&lt;=住居費終了年,住居費,住居費_完済後)</f>
        <v/>
      </c>
      <c r="K52" s="17">
        <f>IF(子1_生年=0,0,IFERROR(INDEX(教育費表,MATCH(1,INDEX((教育_開始&lt;=(B52-子1_生年))*(教育_終了&gt;=(B52-子1_生年)),0),0),子1_進路),0))+IF(子2_生年=0,0,IFERROR(INDEX(教育費表,MATCH(1,INDEX((教育_開始&lt;=(B52-子2_生年))*(教育_終了&gt;=(B52-子2_生年)),0),0),子2_進路),0))+IF(子3_生年=0,0,IFERROR(INDEX(教育費表,MATCH(1,INDEX((教育_開始&lt;=(B52-子3_生年))*(教育_終了&gt;=(B52-子3_生年)),0),0),子3_進路),0))</f>
        <v/>
      </c>
      <c r="L52" s="17">
        <f>IF(支出1_年=B52,支出1_額,0)+IF(支出2_年=B52,支出2_額,0)+IF(支出3_年=B52,支出3_額,0)+IF(支出4_年=B52,支出4_額,0)</f>
        <v/>
      </c>
      <c r="M52" s="17">
        <f>I52+J52+K52+L52</f>
        <v/>
      </c>
      <c r="N52" s="17">
        <f>H52-M52</f>
        <v/>
      </c>
      <c r="O52" s="17">
        <f>MAX(P51,0)*利回り</f>
        <v/>
      </c>
      <c r="P52" s="18">
        <f>P51+O52+N52</f>
        <v/>
      </c>
    </row>
    <row r="53">
      <c r="A53" s="16" t="n">
        <v>51</v>
      </c>
      <c r="B53" s="16">
        <f>起点年+A53</f>
        <v/>
      </c>
      <c r="C53" s="16">
        <f>B53-本人_生年</f>
        <v/>
      </c>
      <c r="D53" s="16">
        <f>IF(配偶者_生年=0,"",B53-配偶者_生年)</f>
        <v/>
      </c>
      <c r="E53" s="17">
        <f>IF(C53&lt;=本人_就労終了,本人_年収*POWER(1+本人_昇給率,A53),0)+IF(配偶者_生年=0,0,IF(B53-配偶者_生年&lt;=配偶_就労終了,配偶_年収*POWER(1+配偶_昇給率,A53),0))+その他収入</f>
        <v/>
      </c>
      <c r="F53" s="17">
        <f>IF(C53=本人_就労終了,本人_退職金,0)+IF(配偶者_生年=0,0,IF(B53-配偶者_生年=配偶_就労終了,配偶_退職金,0))</f>
        <v/>
      </c>
      <c r="G53" s="17">
        <f>IF(C53&gt;=年金開始年齢,年金額,0)</f>
        <v/>
      </c>
      <c r="H53" s="17">
        <f>E53+F53+G53</f>
        <v/>
      </c>
      <c r="I53" s="17">
        <f>生活費*POWER(1+物価上昇率,A53)*IF(C53&lt;=本人_就労終了,1,退職後生活費率)</f>
        <v/>
      </c>
      <c r="J53" s="17">
        <f>IF(B53&lt;=住居費終了年,住居費,住居費_完済後)</f>
        <v/>
      </c>
      <c r="K53" s="17">
        <f>IF(子1_生年=0,0,IFERROR(INDEX(教育費表,MATCH(1,INDEX((教育_開始&lt;=(B53-子1_生年))*(教育_終了&gt;=(B53-子1_生年)),0),0),子1_進路),0))+IF(子2_生年=0,0,IFERROR(INDEX(教育費表,MATCH(1,INDEX((教育_開始&lt;=(B53-子2_生年))*(教育_終了&gt;=(B53-子2_生年)),0),0),子2_進路),0))+IF(子3_生年=0,0,IFERROR(INDEX(教育費表,MATCH(1,INDEX((教育_開始&lt;=(B53-子3_生年))*(教育_終了&gt;=(B53-子3_生年)),0),0),子3_進路),0))</f>
        <v/>
      </c>
      <c r="L53" s="17">
        <f>IF(支出1_年=B53,支出1_額,0)+IF(支出2_年=B53,支出2_額,0)+IF(支出3_年=B53,支出3_額,0)+IF(支出4_年=B53,支出4_額,0)</f>
        <v/>
      </c>
      <c r="M53" s="17">
        <f>I53+J53+K53+L53</f>
        <v/>
      </c>
      <c r="N53" s="17">
        <f>H53-M53</f>
        <v/>
      </c>
      <c r="O53" s="17">
        <f>MAX(P52,0)*利回り</f>
        <v/>
      </c>
      <c r="P53" s="18">
        <f>P52+O53+N53</f>
        <v/>
      </c>
    </row>
    <row r="54">
      <c r="A54" s="16" t="n">
        <v>52</v>
      </c>
      <c r="B54" s="16">
        <f>起点年+A54</f>
        <v/>
      </c>
      <c r="C54" s="16">
        <f>B54-本人_生年</f>
        <v/>
      </c>
      <c r="D54" s="16">
        <f>IF(配偶者_生年=0,"",B54-配偶者_生年)</f>
        <v/>
      </c>
      <c r="E54" s="17">
        <f>IF(C54&lt;=本人_就労終了,本人_年収*POWER(1+本人_昇給率,A54),0)+IF(配偶者_生年=0,0,IF(B54-配偶者_生年&lt;=配偶_就労終了,配偶_年収*POWER(1+配偶_昇給率,A54),0))+その他収入</f>
        <v/>
      </c>
      <c r="F54" s="17">
        <f>IF(C54=本人_就労終了,本人_退職金,0)+IF(配偶者_生年=0,0,IF(B54-配偶者_生年=配偶_就労終了,配偶_退職金,0))</f>
        <v/>
      </c>
      <c r="G54" s="17">
        <f>IF(C54&gt;=年金開始年齢,年金額,0)</f>
        <v/>
      </c>
      <c r="H54" s="17">
        <f>E54+F54+G54</f>
        <v/>
      </c>
      <c r="I54" s="17">
        <f>生活費*POWER(1+物価上昇率,A54)*IF(C54&lt;=本人_就労終了,1,退職後生活費率)</f>
        <v/>
      </c>
      <c r="J54" s="17">
        <f>IF(B54&lt;=住居費終了年,住居費,住居費_完済後)</f>
        <v/>
      </c>
      <c r="K54" s="17">
        <f>IF(子1_生年=0,0,IFERROR(INDEX(教育費表,MATCH(1,INDEX((教育_開始&lt;=(B54-子1_生年))*(教育_終了&gt;=(B54-子1_生年)),0),0),子1_進路),0))+IF(子2_生年=0,0,IFERROR(INDEX(教育費表,MATCH(1,INDEX((教育_開始&lt;=(B54-子2_生年))*(教育_終了&gt;=(B54-子2_生年)),0),0),子2_進路),0))+IF(子3_生年=0,0,IFERROR(INDEX(教育費表,MATCH(1,INDEX((教育_開始&lt;=(B54-子3_生年))*(教育_終了&gt;=(B54-子3_生年)),0),0),子3_進路),0))</f>
        <v/>
      </c>
      <c r="L54" s="17">
        <f>IF(支出1_年=B54,支出1_額,0)+IF(支出2_年=B54,支出2_額,0)+IF(支出3_年=B54,支出3_額,0)+IF(支出4_年=B54,支出4_額,0)</f>
        <v/>
      </c>
      <c r="M54" s="17">
        <f>I54+J54+K54+L54</f>
        <v/>
      </c>
      <c r="N54" s="17">
        <f>H54-M54</f>
        <v/>
      </c>
      <c r="O54" s="17">
        <f>MAX(P53,0)*利回り</f>
        <v/>
      </c>
      <c r="P54" s="18">
        <f>P53+O54+N54</f>
        <v/>
      </c>
    </row>
    <row r="55">
      <c r="A55" s="16" t="n">
        <v>53</v>
      </c>
      <c r="B55" s="16">
        <f>起点年+A55</f>
        <v/>
      </c>
      <c r="C55" s="16">
        <f>B55-本人_生年</f>
        <v/>
      </c>
      <c r="D55" s="16">
        <f>IF(配偶者_生年=0,"",B55-配偶者_生年)</f>
        <v/>
      </c>
      <c r="E55" s="17">
        <f>IF(C55&lt;=本人_就労終了,本人_年収*POWER(1+本人_昇給率,A55),0)+IF(配偶者_生年=0,0,IF(B55-配偶者_生年&lt;=配偶_就労終了,配偶_年収*POWER(1+配偶_昇給率,A55),0))+その他収入</f>
        <v/>
      </c>
      <c r="F55" s="17">
        <f>IF(C55=本人_就労終了,本人_退職金,0)+IF(配偶者_生年=0,0,IF(B55-配偶者_生年=配偶_就労終了,配偶_退職金,0))</f>
        <v/>
      </c>
      <c r="G55" s="17">
        <f>IF(C55&gt;=年金開始年齢,年金額,0)</f>
        <v/>
      </c>
      <c r="H55" s="17">
        <f>E55+F55+G55</f>
        <v/>
      </c>
      <c r="I55" s="17">
        <f>生活費*POWER(1+物価上昇率,A55)*IF(C55&lt;=本人_就労終了,1,退職後生活費率)</f>
        <v/>
      </c>
      <c r="J55" s="17">
        <f>IF(B55&lt;=住居費終了年,住居費,住居費_完済後)</f>
        <v/>
      </c>
      <c r="K55" s="17">
        <f>IF(子1_生年=0,0,IFERROR(INDEX(教育費表,MATCH(1,INDEX((教育_開始&lt;=(B55-子1_生年))*(教育_終了&gt;=(B55-子1_生年)),0),0),子1_進路),0))+IF(子2_生年=0,0,IFERROR(INDEX(教育費表,MATCH(1,INDEX((教育_開始&lt;=(B55-子2_生年))*(教育_終了&gt;=(B55-子2_生年)),0),0),子2_進路),0))+IF(子3_生年=0,0,IFERROR(INDEX(教育費表,MATCH(1,INDEX((教育_開始&lt;=(B55-子3_生年))*(教育_終了&gt;=(B55-子3_生年)),0),0),子3_進路),0))</f>
        <v/>
      </c>
      <c r="L55" s="17">
        <f>IF(支出1_年=B55,支出1_額,0)+IF(支出2_年=B55,支出2_額,0)+IF(支出3_年=B55,支出3_額,0)+IF(支出4_年=B55,支出4_額,0)</f>
        <v/>
      </c>
      <c r="M55" s="17">
        <f>I55+J55+K55+L55</f>
        <v/>
      </c>
      <c r="N55" s="17">
        <f>H55-M55</f>
        <v/>
      </c>
      <c r="O55" s="17">
        <f>MAX(P54,0)*利回り</f>
        <v/>
      </c>
      <c r="P55" s="18">
        <f>P54+O55+N55</f>
        <v/>
      </c>
    </row>
    <row r="56">
      <c r="A56" s="16" t="n">
        <v>54</v>
      </c>
      <c r="B56" s="16">
        <f>起点年+A56</f>
        <v/>
      </c>
      <c r="C56" s="16">
        <f>B56-本人_生年</f>
        <v/>
      </c>
      <c r="D56" s="16">
        <f>IF(配偶者_生年=0,"",B56-配偶者_生年)</f>
        <v/>
      </c>
      <c r="E56" s="17">
        <f>IF(C56&lt;=本人_就労終了,本人_年収*POWER(1+本人_昇給率,A56),0)+IF(配偶者_生年=0,0,IF(B56-配偶者_生年&lt;=配偶_就労終了,配偶_年収*POWER(1+配偶_昇給率,A56),0))+その他収入</f>
        <v/>
      </c>
      <c r="F56" s="17">
        <f>IF(C56=本人_就労終了,本人_退職金,0)+IF(配偶者_生年=0,0,IF(B56-配偶者_生年=配偶_就労終了,配偶_退職金,0))</f>
        <v/>
      </c>
      <c r="G56" s="17">
        <f>IF(C56&gt;=年金開始年齢,年金額,0)</f>
        <v/>
      </c>
      <c r="H56" s="17">
        <f>E56+F56+G56</f>
        <v/>
      </c>
      <c r="I56" s="17">
        <f>生活費*POWER(1+物価上昇率,A56)*IF(C56&lt;=本人_就労終了,1,退職後生活費率)</f>
        <v/>
      </c>
      <c r="J56" s="17">
        <f>IF(B56&lt;=住居費終了年,住居費,住居費_完済後)</f>
        <v/>
      </c>
      <c r="K56" s="17">
        <f>IF(子1_生年=0,0,IFERROR(INDEX(教育費表,MATCH(1,INDEX((教育_開始&lt;=(B56-子1_生年))*(教育_終了&gt;=(B56-子1_生年)),0),0),子1_進路),0))+IF(子2_生年=0,0,IFERROR(INDEX(教育費表,MATCH(1,INDEX((教育_開始&lt;=(B56-子2_生年))*(教育_終了&gt;=(B56-子2_生年)),0),0),子2_進路),0))+IF(子3_生年=0,0,IFERROR(INDEX(教育費表,MATCH(1,INDEX((教育_開始&lt;=(B56-子3_生年))*(教育_終了&gt;=(B56-子3_生年)),0),0),子3_進路),0))</f>
        <v/>
      </c>
      <c r="L56" s="17">
        <f>IF(支出1_年=B56,支出1_額,0)+IF(支出2_年=B56,支出2_額,0)+IF(支出3_年=B56,支出3_額,0)+IF(支出4_年=B56,支出4_額,0)</f>
        <v/>
      </c>
      <c r="M56" s="17">
        <f>I56+J56+K56+L56</f>
        <v/>
      </c>
      <c r="N56" s="17">
        <f>H56-M56</f>
        <v/>
      </c>
      <c r="O56" s="17">
        <f>MAX(P55,0)*利回り</f>
        <v/>
      </c>
      <c r="P56" s="18">
        <f>P55+O56+N56</f>
        <v/>
      </c>
    </row>
    <row r="57">
      <c r="A57" s="16" t="n">
        <v>55</v>
      </c>
      <c r="B57" s="16">
        <f>起点年+A57</f>
        <v/>
      </c>
      <c r="C57" s="16">
        <f>B57-本人_生年</f>
        <v/>
      </c>
      <c r="D57" s="16">
        <f>IF(配偶者_生年=0,"",B57-配偶者_生年)</f>
        <v/>
      </c>
      <c r="E57" s="17">
        <f>IF(C57&lt;=本人_就労終了,本人_年収*POWER(1+本人_昇給率,A57),0)+IF(配偶者_生年=0,0,IF(B57-配偶者_生年&lt;=配偶_就労終了,配偶_年収*POWER(1+配偶_昇給率,A57),0))+その他収入</f>
        <v/>
      </c>
      <c r="F57" s="17">
        <f>IF(C57=本人_就労終了,本人_退職金,0)+IF(配偶者_生年=0,0,IF(B57-配偶者_生年=配偶_就労終了,配偶_退職金,0))</f>
        <v/>
      </c>
      <c r="G57" s="17">
        <f>IF(C57&gt;=年金開始年齢,年金額,0)</f>
        <v/>
      </c>
      <c r="H57" s="17">
        <f>E57+F57+G57</f>
        <v/>
      </c>
      <c r="I57" s="17">
        <f>生活費*POWER(1+物価上昇率,A57)*IF(C57&lt;=本人_就労終了,1,退職後生活費率)</f>
        <v/>
      </c>
      <c r="J57" s="17">
        <f>IF(B57&lt;=住居費終了年,住居費,住居費_完済後)</f>
        <v/>
      </c>
      <c r="K57" s="17">
        <f>IF(子1_生年=0,0,IFERROR(INDEX(教育費表,MATCH(1,INDEX((教育_開始&lt;=(B57-子1_生年))*(教育_終了&gt;=(B57-子1_生年)),0),0),子1_進路),0))+IF(子2_生年=0,0,IFERROR(INDEX(教育費表,MATCH(1,INDEX((教育_開始&lt;=(B57-子2_生年))*(教育_終了&gt;=(B57-子2_生年)),0),0),子2_進路),0))+IF(子3_生年=0,0,IFERROR(INDEX(教育費表,MATCH(1,INDEX((教育_開始&lt;=(B57-子3_生年))*(教育_終了&gt;=(B57-子3_生年)),0),0),子3_進路),0))</f>
        <v/>
      </c>
      <c r="L57" s="17">
        <f>IF(支出1_年=B57,支出1_額,0)+IF(支出2_年=B57,支出2_額,0)+IF(支出3_年=B57,支出3_額,0)+IF(支出4_年=B57,支出4_額,0)</f>
        <v/>
      </c>
      <c r="M57" s="17">
        <f>I57+J57+K57+L57</f>
        <v/>
      </c>
      <c r="N57" s="17">
        <f>H57-M57</f>
        <v/>
      </c>
      <c r="O57" s="17">
        <f>MAX(P56,0)*利回り</f>
        <v/>
      </c>
      <c r="P57" s="18">
        <f>P56+O57+N57</f>
        <v/>
      </c>
    </row>
    <row r="58">
      <c r="A58" s="16" t="n">
        <v>56</v>
      </c>
      <c r="B58" s="16">
        <f>起点年+A58</f>
        <v/>
      </c>
      <c r="C58" s="16">
        <f>B58-本人_生年</f>
        <v/>
      </c>
      <c r="D58" s="16">
        <f>IF(配偶者_生年=0,"",B58-配偶者_生年)</f>
        <v/>
      </c>
      <c r="E58" s="17">
        <f>IF(C58&lt;=本人_就労終了,本人_年収*POWER(1+本人_昇給率,A58),0)+IF(配偶者_生年=0,0,IF(B58-配偶者_生年&lt;=配偶_就労終了,配偶_年収*POWER(1+配偶_昇給率,A58),0))+その他収入</f>
        <v/>
      </c>
      <c r="F58" s="17">
        <f>IF(C58=本人_就労終了,本人_退職金,0)+IF(配偶者_生年=0,0,IF(B58-配偶者_生年=配偶_就労終了,配偶_退職金,0))</f>
        <v/>
      </c>
      <c r="G58" s="17">
        <f>IF(C58&gt;=年金開始年齢,年金額,0)</f>
        <v/>
      </c>
      <c r="H58" s="17">
        <f>E58+F58+G58</f>
        <v/>
      </c>
      <c r="I58" s="17">
        <f>生活費*POWER(1+物価上昇率,A58)*IF(C58&lt;=本人_就労終了,1,退職後生活費率)</f>
        <v/>
      </c>
      <c r="J58" s="17">
        <f>IF(B58&lt;=住居費終了年,住居費,住居費_完済後)</f>
        <v/>
      </c>
      <c r="K58" s="17">
        <f>IF(子1_生年=0,0,IFERROR(INDEX(教育費表,MATCH(1,INDEX((教育_開始&lt;=(B58-子1_生年))*(教育_終了&gt;=(B58-子1_生年)),0),0),子1_進路),0))+IF(子2_生年=0,0,IFERROR(INDEX(教育費表,MATCH(1,INDEX((教育_開始&lt;=(B58-子2_生年))*(教育_終了&gt;=(B58-子2_生年)),0),0),子2_進路),0))+IF(子3_生年=0,0,IFERROR(INDEX(教育費表,MATCH(1,INDEX((教育_開始&lt;=(B58-子3_生年))*(教育_終了&gt;=(B58-子3_生年)),0),0),子3_進路),0))</f>
        <v/>
      </c>
      <c r="L58" s="17">
        <f>IF(支出1_年=B58,支出1_額,0)+IF(支出2_年=B58,支出2_額,0)+IF(支出3_年=B58,支出3_額,0)+IF(支出4_年=B58,支出4_額,0)</f>
        <v/>
      </c>
      <c r="M58" s="17">
        <f>I58+J58+K58+L58</f>
        <v/>
      </c>
      <c r="N58" s="17">
        <f>H58-M58</f>
        <v/>
      </c>
      <c r="O58" s="17">
        <f>MAX(P57,0)*利回り</f>
        <v/>
      </c>
      <c r="P58" s="18">
        <f>P57+O58+N58</f>
        <v/>
      </c>
    </row>
    <row r="59">
      <c r="A59" s="16" t="n">
        <v>57</v>
      </c>
      <c r="B59" s="16">
        <f>起点年+A59</f>
        <v/>
      </c>
      <c r="C59" s="16">
        <f>B59-本人_生年</f>
        <v/>
      </c>
      <c r="D59" s="16">
        <f>IF(配偶者_生年=0,"",B59-配偶者_生年)</f>
        <v/>
      </c>
      <c r="E59" s="17">
        <f>IF(C59&lt;=本人_就労終了,本人_年収*POWER(1+本人_昇給率,A59),0)+IF(配偶者_生年=0,0,IF(B59-配偶者_生年&lt;=配偶_就労終了,配偶_年収*POWER(1+配偶_昇給率,A59),0))+その他収入</f>
        <v/>
      </c>
      <c r="F59" s="17">
        <f>IF(C59=本人_就労終了,本人_退職金,0)+IF(配偶者_生年=0,0,IF(B59-配偶者_生年=配偶_就労終了,配偶_退職金,0))</f>
        <v/>
      </c>
      <c r="G59" s="17">
        <f>IF(C59&gt;=年金開始年齢,年金額,0)</f>
        <v/>
      </c>
      <c r="H59" s="17">
        <f>E59+F59+G59</f>
        <v/>
      </c>
      <c r="I59" s="17">
        <f>生活費*POWER(1+物価上昇率,A59)*IF(C59&lt;=本人_就労終了,1,退職後生活費率)</f>
        <v/>
      </c>
      <c r="J59" s="17">
        <f>IF(B59&lt;=住居費終了年,住居費,住居費_完済後)</f>
        <v/>
      </c>
      <c r="K59" s="17">
        <f>IF(子1_生年=0,0,IFERROR(INDEX(教育費表,MATCH(1,INDEX((教育_開始&lt;=(B59-子1_生年))*(教育_終了&gt;=(B59-子1_生年)),0),0),子1_進路),0))+IF(子2_生年=0,0,IFERROR(INDEX(教育費表,MATCH(1,INDEX((教育_開始&lt;=(B59-子2_生年))*(教育_終了&gt;=(B59-子2_生年)),0),0),子2_進路),0))+IF(子3_生年=0,0,IFERROR(INDEX(教育費表,MATCH(1,INDEX((教育_開始&lt;=(B59-子3_生年))*(教育_終了&gt;=(B59-子3_生年)),0),0),子3_進路),0))</f>
        <v/>
      </c>
      <c r="L59" s="17">
        <f>IF(支出1_年=B59,支出1_額,0)+IF(支出2_年=B59,支出2_額,0)+IF(支出3_年=B59,支出3_額,0)+IF(支出4_年=B59,支出4_額,0)</f>
        <v/>
      </c>
      <c r="M59" s="17">
        <f>I59+J59+K59+L59</f>
        <v/>
      </c>
      <c r="N59" s="17">
        <f>H59-M59</f>
        <v/>
      </c>
      <c r="O59" s="17">
        <f>MAX(P58,0)*利回り</f>
        <v/>
      </c>
      <c r="P59" s="18">
        <f>P58+O59+N59</f>
        <v/>
      </c>
    </row>
    <row r="60">
      <c r="A60" s="16" t="n">
        <v>58</v>
      </c>
      <c r="B60" s="16">
        <f>起点年+A60</f>
        <v/>
      </c>
      <c r="C60" s="16">
        <f>B60-本人_生年</f>
        <v/>
      </c>
      <c r="D60" s="16">
        <f>IF(配偶者_生年=0,"",B60-配偶者_生年)</f>
        <v/>
      </c>
      <c r="E60" s="17">
        <f>IF(C60&lt;=本人_就労終了,本人_年収*POWER(1+本人_昇給率,A60),0)+IF(配偶者_生年=0,0,IF(B60-配偶者_生年&lt;=配偶_就労終了,配偶_年収*POWER(1+配偶_昇給率,A60),0))+その他収入</f>
        <v/>
      </c>
      <c r="F60" s="17">
        <f>IF(C60=本人_就労終了,本人_退職金,0)+IF(配偶者_生年=0,0,IF(B60-配偶者_生年=配偶_就労終了,配偶_退職金,0))</f>
        <v/>
      </c>
      <c r="G60" s="17">
        <f>IF(C60&gt;=年金開始年齢,年金額,0)</f>
        <v/>
      </c>
      <c r="H60" s="17">
        <f>E60+F60+G60</f>
        <v/>
      </c>
      <c r="I60" s="17">
        <f>生活費*POWER(1+物価上昇率,A60)*IF(C60&lt;=本人_就労終了,1,退職後生活費率)</f>
        <v/>
      </c>
      <c r="J60" s="17">
        <f>IF(B60&lt;=住居費終了年,住居費,住居費_完済後)</f>
        <v/>
      </c>
      <c r="K60" s="17">
        <f>IF(子1_生年=0,0,IFERROR(INDEX(教育費表,MATCH(1,INDEX((教育_開始&lt;=(B60-子1_生年))*(教育_終了&gt;=(B60-子1_生年)),0),0),子1_進路),0))+IF(子2_生年=0,0,IFERROR(INDEX(教育費表,MATCH(1,INDEX((教育_開始&lt;=(B60-子2_生年))*(教育_終了&gt;=(B60-子2_生年)),0),0),子2_進路),0))+IF(子3_生年=0,0,IFERROR(INDEX(教育費表,MATCH(1,INDEX((教育_開始&lt;=(B60-子3_生年))*(教育_終了&gt;=(B60-子3_生年)),0),0),子3_進路),0))</f>
        <v/>
      </c>
      <c r="L60" s="17">
        <f>IF(支出1_年=B60,支出1_額,0)+IF(支出2_年=B60,支出2_額,0)+IF(支出3_年=B60,支出3_額,0)+IF(支出4_年=B60,支出4_額,0)</f>
        <v/>
      </c>
      <c r="M60" s="17">
        <f>I60+J60+K60+L60</f>
        <v/>
      </c>
      <c r="N60" s="17">
        <f>H60-M60</f>
        <v/>
      </c>
      <c r="O60" s="17">
        <f>MAX(P59,0)*利回り</f>
        <v/>
      </c>
      <c r="P60" s="18">
        <f>P59+O60+N60</f>
        <v/>
      </c>
    </row>
    <row r="61">
      <c r="A61" s="16" t="n">
        <v>59</v>
      </c>
      <c r="B61" s="16">
        <f>起点年+A61</f>
        <v/>
      </c>
      <c r="C61" s="16">
        <f>B61-本人_生年</f>
        <v/>
      </c>
      <c r="D61" s="16">
        <f>IF(配偶者_生年=0,"",B61-配偶者_生年)</f>
        <v/>
      </c>
      <c r="E61" s="17">
        <f>IF(C61&lt;=本人_就労終了,本人_年収*POWER(1+本人_昇給率,A61),0)+IF(配偶者_生年=0,0,IF(B61-配偶者_生年&lt;=配偶_就労終了,配偶_年収*POWER(1+配偶_昇給率,A61),0))+その他収入</f>
        <v/>
      </c>
      <c r="F61" s="17">
        <f>IF(C61=本人_就労終了,本人_退職金,0)+IF(配偶者_生年=0,0,IF(B61-配偶者_生年=配偶_就労終了,配偶_退職金,0))</f>
        <v/>
      </c>
      <c r="G61" s="17">
        <f>IF(C61&gt;=年金開始年齢,年金額,0)</f>
        <v/>
      </c>
      <c r="H61" s="17">
        <f>E61+F61+G61</f>
        <v/>
      </c>
      <c r="I61" s="17">
        <f>生活費*POWER(1+物価上昇率,A61)*IF(C61&lt;=本人_就労終了,1,退職後生活費率)</f>
        <v/>
      </c>
      <c r="J61" s="17">
        <f>IF(B61&lt;=住居費終了年,住居費,住居費_完済後)</f>
        <v/>
      </c>
      <c r="K61" s="17">
        <f>IF(子1_生年=0,0,IFERROR(INDEX(教育費表,MATCH(1,INDEX((教育_開始&lt;=(B61-子1_生年))*(教育_終了&gt;=(B61-子1_生年)),0),0),子1_進路),0))+IF(子2_生年=0,0,IFERROR(INDEX(教育費表,MATCH(1,INDEX((教育_開始&lt;=(B61-子2_生年))*(教育_終了&gt;=(B61-子2_生年)),0),0),子2_進路),0))+IF(子3_生年=0,0,IFERROR(INDEX(教育費表,MATCH(1,INDEX((教育_開始&lt;=(B61-子3_生年))*(教育_終了&gt;=(B61-子3_生年)),0),0),子3_進路),0))</f>
        <v/>
      </c>
      <c r="L61" s="17">
        <f>IF(支出1_年=B61,支出1_額,0)+IF(支出2_年=B61,支出2_額,0)+IF(支出3_年=B61,支出3_額,0)+IF(支出4_年=B61,支出4_額,0)</f>
        <v/>
      </c>
      <c r="M61" s="17">
        <f>I61+J61+K61+L61</f>
        <v/>
      </c>
      <c r="N61" s="17">
        <f>H61-M61</f>
        <v/>
      </c>
      <c r="O61" s="17">
        <f>MAX(P60,0)*利回り</f>
        <v/>
      </c>
      <c r="P61" s="18">
        <f>P60+O61+N61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17" customWidth="1" min="3" max="3"/>
    <col width="17" customWidth="1" min="4" max="4"/>
    <col width="10" customWidth="1" min="6" max="6"/>
    <col width="10" customWidth="1" min="7" max="7"/>
  </cols>
  <sheetData>
    <row r="1">
      <c r="A1" s="5" t="inlineStr">
        <is>
          <t>教育費のめやす(子ども1人あたり・年額/万円)</t>
        </is>
      </c>
    </row>
    <row r="2">
      <c r="A2" s="6" t="inlineStr">
        <is>
          <t>「入力」シートの進路(1〜3)は、この表の列に対応します。学校外の塾・習い事も含んだ概算です。</t>
        </is>
      </c>
    </row>
    <row r="4">
      <c r="A4" s="15" t="inlineStr">
        <is>
          <t>区分</t>
        </is>
      </c>
      <c r="B4" s="15" t="inlineStr">
        <is>
          <t>1 公立中心</t>
        </is>
      </c>
      <c r="C4" s="15" t="inlineStr">
        <is>
          <t>2 大学は私立文系</t>
        </is>
      </c>
      <c r="D4" s="15" t="inlineStr">
        <is>
          <t>3 中学から私立</t>
        </is>
      </c>
      <c r="F4" s="15" t="inlineStr">
        <is>
          <t>開始年齢</t>
        </is>
      </c>
      <c r="G4" s="15" t="inlineStr">
        <is>
          <t>終了年齢</t>
        </is>
      </c>
    </row>
    <row r="5">
      <c r="A5" s="16" t="inlineStr">
        <is>
          <t>幼稚園(3〜5歳)</t>
        </is>
      </c>
      <c r="B5" s="12" t="n">
        <v>17</v>
      </c>
      <c r="C5" s="12" t="n">
        <v>17</v>
      </c>
      <c r="D5" s="12" t="n">
        <v>31</v>
      </c>
      <c r="F5" s="4" t="n">
        <v>3</v>
      </c>
      <c r="G5" s="4" t="n">
        <v>5</v>
      </c>
    </row>
    <row r="6">
      <c r="A6" s="16" t="inlineStr">
        <is>
          <t>小学校(6〜11歳)</t>
        </is>
      </c>
      <c r="B6" s="12" t="n">
        <v>34</v>
      </c>
      <c r="C6" s="12" t="n">
        <v>34</v>
      </c>
      <c r="D6" s="12" t="n">
        <v>183</v>
      </c>
      <c r="F6" s="4" t="n">
        <v>6</v>
      </c>
      <c r="G6" s="4" t="n">
        <v>11</v>
      </c>
    </row>
    <row r="7">
      <c r="A7" s="16" t="inlineStr">
        <is>
          <t>中学校(12〜14歳)</t>
        </is>
      </c>
      <c r="B7" s="12" t="n">
        <v>54</v>
      </c>
      <c r="C7" s="12" t="n">
        <v>54</v>
      </c>
      <c r="D7" s="12" t="n">
        <v>156</v>
      </c>
      <c r="F7" s="4" t="n">
        <v>12</v>
      </c>
      <c r="G7" s="4" t="n">
        <v>14</v>
      </c>
    </row>
    <row r="8">
      <c r="A8" s="16" t="inlineStr">
        <is>
          <t>高校(15〜17歳)</t>
        </is>
      </c>
      <c r="B8" s="12" t="n">
        <v>60</v>
      </c>
      <c r="C8" s="12" t="n">
        <v>60</v>
      </c>
      <c r="D8" s="12" t="n">
        <v>103</v>
      </c>
      <c r="F8" s="4" t="n">
        <v>15</v>
      </c>
      <c r="G8" s="4" t="n">
        <v>17</v>
      </c>
    </row>
    <row r="9">
      <c r="A9" s="16" t="inlineStr">
        <is>
          <t>大学(18〜21歳)</t>
        </is>
      </c>
      <c r="B9" s="12" t="n">
        <v>65</v>
      </c>
      <c r="C9" s="12" t="n">
        <v>120</v>
      </c>
      <c r="D9" s="12" t="n">
        <v>165</v>
      </c>
      <c r="F9" s="4" t="n">
        <v>18</v>
      </c>
      <c r="G9" s="4" t="n">
        <v>21</v>
      </c>
    </row>
    <row r="11">
      <c r="A11" s="4" t="inlineStr">
        <is>
          <t>※ 文部科学省「子供の学習費調査」および日本政策金融公庫「教育費負担の実態調査」の公表値をもとにした概算です。</t>
        </is>
      </c>
    </row>
    <row r="12">
      <c r="A12" s="4" t="inlineStr">
        <is>
          <t>※ 大学は自宅通学が前提です。下宿する場合は年100万円前後を別途「大きな支出」に入れてください。</t>
        </is>
      </c>
    </row>
    <row r="13">
      <c r="A13" s="4" t="inlineStr">
        <is>
          <t>※ あくまで平均です。自分の地域・進路に合わせて灰色セルを上書きしても構いません。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2026-07-30T05:03:31Z</dcterms:created>
  <dcterms:modified xmlns:dcterms="http://purl.org/dc/terms/" xmlns:xsi="http://www.w3.org/2001/XMLSchema-instance" xsi:type="dcterms:W3CDTF">2026-07-30T05:03:31Z</dcterms:modified>
</cp:coreProperties>
</file>